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5480" windowHeight="6060" activeTab="0"/>
  </bookViews>
  <sheets>
    <sheet name="SCI" sheetId="1" r:id="rId1"/>
    <sheet name="SFP" sheetId="2" r:id="rId2"/>
    <sheet name="SCE" sheetId="3" r:id="rId3"/>
    <sheet name="SCF" sheetId="4" r:id="rId4"/>
  </sheets>
  <definedNames>
    <definedName name="_xlnm.Print_Area" localSheetId="2">'SCE'!$A$1:$H$16</definedName>
    <definedName name="_xlnm.Print_Area" localSheetId="3">'SCF'!$A$1:$E$73</definedName>
    <definedName name="_xlnm.Print_Area" localSheetId="0">'SCI'!$A$1:$H$39</definedName>
    <definedName name="_xlnm.Print_Area" localSheetId="1">'SFP'!$A$1:$E$54</definedName>
  </definedNames>
  <calcPr fullCalcOnLoad="1"/>
</workbook>
</file>

<file path=xl/sharedStrings.xml><?xml version="1.0" encoding="utf-8"?>
<sst xmlns="http://schemas.openxmlformats.org/spreadsheetml/2006/main" count="280" uniqueCount="140">
  <si>
    <t>Note</t>
  </si>
  <si>
    <t>Current Year Quarter</t>
  </si>
  <si>
    <t>RM'000</t>
  </si>
  <si>
    <t>Revenue</t>
  </si>
  <si>
    <t>N/A</t>
  </si>
  <si>
    <t>Cost of sales</t>
  </si>
  <si>
    <t>Gross profit</t>
  </si>
  <si>
    <t>Other operating income</t>
  </si>
  <si>
    <t>Administration expenses</t>
  </si>
  <si>
    <t>Other expenses</t>
  </si>
  <si>
    <t>Finance costs</t>
  </si>
  <si>
    <t>Profit before taxation</t>
  </si>
  <si>
    <t>Income tax expense</t>
  </si>
  <si>
    <t>Profit after taxation</t>
  </si>
  <si>
    <t>Total comprehensive income attributable to :</t>
  </si>
  <si>
    <t>Notes :</t>
  </si>
  <si>
    <t>ASSETS</t>
  </si>
  <si>
    <t>Non-current assets</t>
  </si>
  <si>
    <t>Property, plant and equipment</t>
  </si>
  <si>
    <t>Goodwill on consolidation</t>
  </si>
  <si>
    <t>Current assets</t>
  </si>
  <si>
    <t>Inventories</t>
  </si>
  <si>
    <t>Trade receivables</t>
  </si>
  <si>
    <t>Other receivables, deposits and prepayments</t>
  </si>
  <si>
    <t>Cash and bank balances</t>
  </si>
  <si>
    <t>TOTAL ASSETS</t>
  </si>
  <si>
    <t>EQUITY AND LIABILITIES</t>
  </si>
  <si>
    <t>Share capital</t>
  </si>
  <si>
    <t>Share premium</t>
  </si>
  <si>
    <t>Retained profits</t>
  </si>
  <si>
    <t>Total equity</t>
  </si>
  <si>
    <t>Non-current liabilities</t>
  </si>
  <si>
    <t>Deferred tax liabilities</t>
  </si>
  <si>
    <t>Current Liabilities</t>
  </si>
  <si>
    <t>Trade payables</t>
  </si>
  <si>
    <t>Other payables and accruals</t>
  </si>
  <si>
    <t>Provision for taxation</t>
  </si>
  <si>
    <t>Bank overdrafts</t>
  </si>
  <si>
    <t>Total liabilities</t>
  </si>
  <si>
    <t>TOTAL EQUITY AND LIABILITIES</t>
  </si>
  <si>
    <t>CASH FLOW FROM OPERATING ACTIVITIES</t>
  </si>
  <si>
    <t>Adjustments for :</t>
  </si>
  <si>
    <t>Depreciation of property, plant and equipment</t>
  </si>
  <si>
    <t>Interest expenses</t>
  </si>
  <si>
    <t>Unrealised loss on foreign exchange</t>
  </si>
  <si>
    <t>Dividend income</t>
  </si>
  <si>
    <t>Fair value gain on derivatives</t>
  </si>
  <si>
    <t>Gain on disposal property, plant and equipment</t>
  </si>
  <si>
    <t>Gain on disposal of other investment</t>
  </si>
  <si>
    <t>Interest income</t>
  </si>
  <si>
    <t>Writeback of allowance for doubtful debts</t>
  </si>
  <si>
    <t>Operating profit before working capital changes</t>
  </si>
  <si>
    <t>Interest paid</t>
  </si>
  <si>
    <t>Income tax paid</t>
  </si>
  <si>
    <t>CASH FLOW FOR INVESTING ACTIVITIES</t>
  </si>
  <si>
    <t>Dividend received</t>
  </si>
  <si>
    <t>Interest received</t>
  </si>
  <si>
    <t>Proceed from disposal of an associate</t>
  </si>
  <si>
    <t>Proceed from disposal of investment held for sale</t>
  </si>
  <si>
    <t>Proceed from disposal of other investment</t>
  </si>
  <si>
    <t>Proceed from disposal of property, plant and equipment</t>
  </si>
  <si>
    <t>Purchase of property, plant and equipment</t>
  </si>
  <si>
    <t>CASH FLOW FOR FINANCING ACTIVITIES</t>
  </si>
  <si>
    <t>Drawdown of term loan</t>
  </si>
  <si>
    <t>Dividends paid</t>
  </si>
  <si>
    <t>Repayment of hire purchase obligations</t>
  </si>
  <si>
    <t>EFFECTS OF FOREIGN EXCHANGE, NET</t>
  </si>
  <si>
    <t>CASH AND CASH EQUIVALENTS AT END OF FINANCIAL PERIOD</t>
  </si>
  <si>
    <t>Distributable</t>
  </si>
  <si>
    <t>Total</t>
  </si>
  <si>
    <t>Acquisition of subsidiaries</t>
  </si>
  <si>
    <t>Dividends</t>
  </si>
  <si>
    <t>Total comprehensive income for the financial period</t>
  </si>
  <si>
    <t xml:space="preserve">Current Year to Date </t>
  </si>
  <si>
    <t xml:space="preserve">Equity owners of the parent </t>
  </si>
  <si>
    <t>Minority interests</t>
  </si>
  <si>
    <t>Share of results of associate</t>
  </si>
  <si>
    <t>Individual Quarter</t>
  </si>
  <si>
    <t>Cumulative Quarter</t>
  </si>
  <si>
    <t>N/A denotes not applicable</t>
  </si>
  <si>
    <t>No comparative figures are available as this is the first interim financial report being announced.</t>
  </si>
  <si>
    <t>Selling and distribution expenses</t>
  </si>
  <si>
    <t xml:space="preserve">Preceding Year to Date </t>
  </si>
  <si>
    <t>Preceding Year Quarter</t>
  </si>
  <si>
    <t>Unaudited Condensed Consolidated Statements of Comprehensive Income for nine months ended 30/09/2010</t>
  </si>
  <si>
    <t>Unaudited Condensed Consolidated Statements of Financial Position as at 30/09/2010</t>
  </si>
  <si>
    <t>Audited
As at</t>
  </si>
  <si>
    <t>Unaudited
As at</t>
  </si>
  <si>
    <t>Investment in an associate</t>
  </si>
  <si>
    <t>Tax recoverable</t>
  </si>
  <si>
    <t>Hire purchase payable</t>
  </si>
  <si>
    <t>Loans and borrowings</t>
  </si>
  <si>
    <t>Hire purchase payables</t>
  </si>
  <si>
    <t>Earnings per share attributable to owner of the parent :</t>
  </si>
  <si>
    <t>Equity attributable to owners of the parent</t>
  </si>
  <si>
    <t>Weighted average number of ordinary shares</t>
  </si>
  <si>
    <t>Net assets per share attributable to equity holders 
of the</t>
  </si>
  <si>
    <t>1.</t>
  </si>
  <si>
    <t>2.</t>
  </si>
  <si>
    <t>Notes:</t>
  </si>
  <si>
    <t>Share Capital</t>
  </si>
  <si>
    <t>Minority Interests</t>
  </si>
  <si>
    <t>Retained Profits</t>
  </si>
  <si>
    <t>Share Premium</t>
  </si>
  <si>
    <t>Balance as at 1 January 2010</t>
  </si>
  <si>
    <t>&lt;---- Attributable to owners of parent ----&gt;</t>
  </si>
  <si>
    <t>&lt;---- Non-distributable ----&gt;</t>
  </si>
  <si>
    <t>Bonus issue</t>
  </si>
  <si>
    <t>Balance at 30/09/2010</t>
  </si>
  <si>
    <t>Unaudited Condensed Statements of Changes in Equity  for nine months ended 30/09/2010</t>
  </si>
  <si>
    <t>Unaudited Condensed Statements of Cash Flows for nine months ended 30/09/2010</t>
  </si>
  <si>
    <t>9 Months Ended</t>
  </si>
  <si>
    <t>Net cash flows used in
operating activities</t>
  </si>
  <si>
    <t>Doubtful Debts Recovered</t>
  </si>
  <si>
    <t>Doubtful Debts Written Off</t>
  </si>
  <si>
    <t>Share of Results of Associates</t>
  </si>
  <si>
    <t>(Increase)/Decrease in trade and other receivables</t>
  </si>
  <si>
    <t>(Increase)/Decrease in inventories</t>
  </si>
  <si>
    <t xml:space="preserve">Increase/(Decrease) in Trade Banker Acceptance </t>
  </si>
  <si>
    <t>Increase/(Decrease) in trade and other payables</t>
  </si>
  <si>
    <t>Working Capital Changes:</t>
  </si>
  <si>
    <t>(Increase)/Decrease in Advances to Associates</t>
  </si>
  <si>
    <t>(Increase)/Decrease in Fixed Deposits</t>
  </si>
  <si>
    <t>Repayment of Bank Borrowing</t>
  </si>
  <si>
    <t>Cash Generated From/(Used In) Operations</t>
  </si>
  <si>
    <t>Net cash flow used in Investing Activities</t>
  </si>
  <si>
    <t>PERIOD</t>
  </si>
  <si>
    <t xml:space="preserve">CASH AND CASH EQUIVALENTS AT BEGINNING OF THE FINANCIAL </t>
  </si>
  <si>
    <t>in issue ('000)</t>
  </si>
  <si>
    <t>Basic (Sen)</t>
  </si>
  <si>
    <t>Diluted (Sen)</t>
  </si>
  <si>
    <t>The Unaudited Condensed Consolidated Statement of Comprehensive Income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</si>
  <si>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The Condensed Statement of Cash Flow has been prepared before taking into consideration the proceeds from the Public Issue and the proposed utilisations of the proceeds.
The Condensed Statement of Cash Flow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</si>
  <si>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The Unaudited Condensed Statements of Changes in Equity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</si>
  <si>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The Unaudited Condensed Consolidated Statement of Financial Position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</si>
  <si>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CASH AND CASH EQUIVALENTS COMPRISE:</t>
  </si>
  <si>
    <t xml:space="preserve">parent (RM) </t>
  </si>
  <si>
    <t>Net cash flow used in Operating Activities</t>
  </si>
  <si>
    <t>NET DECREASE IN CASH AND CASH EQUIVALENTS</t>
  </si>
  <si>
    <t>Net cash flow used in Financing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</si>
</sst>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
    <numFmt numFmtId="165" formatCode="[$-409]d\-mmm\-yy;@"/>
    <numFmt numFmtId="166" formatCode="_(* #,##0_);_(* \(#,##0\);_(* &quot;-&quot;??_);_(@_)"/>
  </numFmts>
  <fonts count="29">
    <font>
      <sz val="8"/>
      <color indexed="8"/>
      <name val="Tahoma"/>
      <family val="2"/>
    </font>
    <font>
      <sz val="11"/>
      <color indexed="8"/>
      <name val="Calibri"/>
      <family val="2"/>
    </font>
    <font>
      <sz val="9"/>
      <name val="Verdana"/>
      <family val="2"/>
    </font>
    <font>
      <sz val="9"/>
      <color indexed="8"/>
      <name val="Verdana"/>
      <family val="2"/>
    </font>
    <font>
      <b/>
      <sz val="9"/>
      <name val="Verdana"/>
      <family val="2"/>
    </font>
    <font>
      <b/>
      <u val="single"/>
      <sz val="9"/>
      <name val="Verdana"/>
      <family val="2"/>
    </font>
    <font>
      <b/>
      <sz val="9"/>
      <color indexed="8"/>
      <name val="Verdana"/>
      <family val="2"/>
    </font>
    <font>
      <sz val="8"/>
      <name val="Verdana"/>
      <family val="2"/>
    </font>
    <font>
      <sz val="8"/>
      <color indexed="8"/>
      <name val="Verdana"/>
      <family val="2"/>
    </font>
    <font>
      <b/>
      <sz val="8"/>
      <name val="Verdana"/>
      <family val="2"/>
    </font>
    <font>
      <b/>
      <u val="single"/>
      <sz val="8"/>
      <name val="Verdana"/>
      <family val="2"/>
    </font>
    <font>
      <b/>
      <i/>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bottom style="double"/>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95">
    <xf numFmtId="0" fontId="0" fillId="0" borderId="0" xfId="0" applyAlignment="1">
      <alignment/>
    </xf>
    <xf numFmtId="0" fontId="2" fillId="24" borderId="0" xfId="0" applyFont="1" applyFill="1" applyAlignment="1">
      <alignment vertical="center"/>
    </xf>
    <xf numFmtId="0" fontId="2" fillId="24" borderId="0" xfId="0" applyFont="1" applyFill="1" applyBorder="1" applyAlignment="1">
      <alignment vertical="center"/>
    </xf>
    <xf numFmtId="0" fontId="3" fillId="21" borderId="0" xfId="0" applyFont="1" applyFill="1" applyAlignment="1">
      <alignment/>
    </xf>
    <xf numFmtId="0" fontId="4" fillId="24" borderId="0" xfId="0" applyFont="1" applyFill="1" applyAlignment="1">
      <alignment vertical="center"/>
    </xf>
    <xf numFmtId="43" fontId="2" fillId="24" borderId="0" xfId="42" applyFont="1" applyFill="1" applyAlignment="1">
      <alignment vertical="center"/>
    </xf>
    <xf numFmtId="0" fontId="4" fillId="24" borderId="0" xfId="0" applyFont="1" applyFill="1" applyAlignment="1">
      <alignment horizontal="center" vertical="center"/>
    </xf>
    <xf numFmtId="0" fontId="5" fillId="24" borderId="0" xfId="0" applyFont="1" applyFill="1" applyBorder="1" applyAlignment="1">
      <alignment horizontal="center" vertical="center"/>
    </xf>
    <xf numFmtId="43" fontId="6" fillId="24" borderId="0" xfId="42" applyFont="1" applyFill="1" applyBorder="1" applyAlignment="1">
      <alignment horizontal="right" vertical="center"/>
    </xf>
    <xf numFmtId="164" fontId="4" fillId="24" borderId="0" xfId="0" applyNumberFormat="1" applyFont="1" applyFill="1" applyAlignment="1" applyProtection="1" quotePrefix="1">
      <alignment horizontal="right" vertical="center"/>
      <protection hidden="1"/>
    </xf>
    <xf numFmtId="165" fontId="4" fillId="24" borderId="0" xfId="42" applyNumberFormat="1" applyFont="1" applyFill="1" applyBorder="1" applyAlignment="1" applyProtection="1" quotePrefix="1">
      <alignment horizontal="right" vertical="center"/>
      <protection hidden="1"/>
    </xf>
    <xf numFmtId="43" fontId="2" fillId="24" borderId="0" xfId="0" applyNumberFormat="1" applyFont="1" applyFill="1" applyAlignment="1">
      <alignment vertical="center"/>
    </xf>
    <xf numFmtId="166" fontId="2" fillId="24" borderId="0" xfId="42" applyNumberFormat="1" applyFont="1" applyFill="1" applyAlignment="1">
      <alignment vertical="center"/>
    </xf>
    <xf numFmtId="166" fontId="3" fillId="24" borderId="0" xfId="42" applyNumberFormat="1" applyFont="1" applyFill="1" applyAlignment="1">
      <alignment horizontal="right" vertical="center"/>
    </xf>
    <xf numFmtId="166" fontId="2" fillId="24" borderId="0" xfId="42" applyNumberFormat="1" applyFont="1" applyFill="1" applyBorder="1" applyAlignment="1">
      <alignment vertical="center"/>
    </xf>
    <xf numFmtId="166" fontId="2" fillId="24" borderId="10" xfId="42" applyNumberFormat="1" applyFont="1" applyFill="1" applyBorder="1" applyAlignment="1">
      <alignment vertical="center"/>
    </xf>
    <xf numFmtId="166" fontId="3" fillId="24" borderId="10" xfId="42" applyNumberFormat="1" applyFont="1" applyFill="1" applyBorder="1" applyAlignment="1">
      <alignment horizontal="right" vertical="center"/>
    </xf>
    <xf numFmtId="43" fontId="4" fillId="24" borderId="0" xfId="0" applyNumberFormat="1" applyFont="1" applyFill="1" applyAlignment="1">
      <alignment vertical="center"/>
    </xf>
    <xf numFmtId="166" fontId="4" fillId="24" borderId="0" xfId="42" applyNumberFormat="1" applyFont="1" applyFill="1" applyAlignment="1">
      <alignment vertical="center"/>
    </xf>
    <xf numFmtId="166" fontId="6" fillId="24" borderId="0" xfId="42" applyNumberFormat="1" applyFont="1" applyFill="1" applyAlignment="1">
      <alignment horizontal="right" vertical="center"/>
    </xf>
    <xf numFmtId="166" fontId="4" fillId="24" borderId="0" xfId="42" applyNumberFormat="1" applyFont="1" applyFill="1" applyBorder="1" applyAlignment="1">
      <alignment vertical="center"/>
    </xf>
    <xf numFmtId="9" fontId="2" fillId="24" borderId="0" xfId="57" applyFont="1" applyFill="1" applyAlignment="1">
      <alignment vertical="center"/>
    </xf>
    <xf numFmtId="9" fontId="3" fillId="24" borderId="0" xfId="57" applyFont="1" applyFill="1" applyAlignment="1">
      <alignment horizontal="right" vertical="center"/>
    </xf>
    <xf numFmtId="166" fontId="4" fillId="24" borderId="11" xfId="42" applyNumberFormat="1" applyFont="1" applyFill="1" applyBorder="1" applyAlignment="1">
      <alignment vertical="center"/>
    </xf>
    <xf numFmtId="166" fontId="6" fillId="24" borderId="11" xfId="42" applyNumberFormat="1" applyFont="1" applyFill="1" applyBorder="1" applyAlignment="1">
      <alignment horizontal="right" vertical="center"/>
    </xf>
    <xf numFmtId="166" fontId="3" fillId="24" borderId="0" xfId="42" applyNumberFormat="1" applyFont="1" applyFill="1" applyBorder="1" applyAlignment="1">
      <alignment horizontal="right" vertical="center"/>
    </xf>
    <xf numFmtId="0" fontId="3" fillId="24" borderId="0" xfId="0" applyFont="1" applyFill="1" applyAlignment="1">
      <alignment horizontal="right" vertical="center"/>
    </xf>
    <xf numFmtId="43" fontId="3" fillId="24" borderId="0" xfId="0" applyNumberFormat="1" applyFont="1" applyFill="1" applyBorder="1" applyAlignment="1">
      <alignment horizontal="right" vertical="center"/>
    </xf>
    <xf numFmtId="0" fontId="2" fillId="24" borderId="0" xfId="0" applyFont="1" applyFill="1" applyAlignment="1">
      <alignment horizontal="center" vertical="center"/>
    </xf>
    <xf numFmtId="43" fontId="2" fillId="24" borderId="0" xfId="0" applyNumberFormat="1" applyFont="1" applyFill="1" applyBorder="1" applyAlignment="1">
      <alignment vertical="center"/>
    </xf>
    <xf numFmtId="43" fontId="2" fillId="24" borderId="0" xfId="42" applyFont="1" applyFill="1" applyBorder="1" applyAlignment="1">
      <alignment horizontal="right" vertical="center"/>
    </xf>
    <xf numFmtId="43" fontId="3" fillId="24" borderId="0" xfId="42" applyFont="1" applyFill="1" applyBorder="1" applyAlignment="1">
      <alignment horizontal="right" vertical="center"/>
    </xf>
    <xf numFmtId="0" fontId="3" fillId="24" borderId="0" xfId="0" applyFont="1" applyFill="1" applyAlignment="1">
      <alignment vertical="center"/>
    </xf>
    <xf numFmtId="43" fontId="2" fillId="24" borderId="0" xfId="42" applyNumberFormat="1" applyFont="1" applyFill="1" applyBorder="1" applyAlignment="1">
      <alignment vertical="center"/>
    </xf>
    <xf numFmtId="0" fontId="2" fillId="24" borderId="0" xfId="42" applyNumberFormat="1" applyFont="1" applyFill="1" applyAlignment="1">
      <alignment vertical="center"/>
    </xf>
    <xf numFmtId="0" fontId="4" fillId="24" borderId="0" xfId="42" applyNumberFormat="1" applyFont="1" applyFill="1" applyAlignment="1">
      <alignment vertical="center"/>
    </xf>
    <xf numFmtId="164" fontId="4" fillId="24" borderId="0" xfId="0" applyNumberFormat="1" applyFont="1" applyFill="1" applyAlignment="1" applyProtection="1" quotePrefix="1">
      <alignment horizontal="center" vertical="center"/>
      <protection hidden="1"/>
    </xf>
    <xf numFmtId="43" fontId="4" fillId="24" borderId="0" xfId="42" applyFont="1" applyFill="1" applyAlignment="1">
      <alignment horizontal="center" vertical="center"/>
    </xf>
    <xf numFmtId="43" fontId="4" fillId="24" borderId="0" xfId="42" applyFont="1" applyFill="1" applyBorder="1" applyAlignment="1">
      <alignment horizontal="center" vertical="center"/>
    </xf>
    <xf numFmtId="43" fontId="4" fillId="24" borderId="0" xfId="42" applyFont="1" applyFill="1" applyAlignment="1">
      <alignment horizontal="center" wrapText="1"/>
    </xf>
    <xf numFmtId="43" fontId="6" fillId="24" borderId="0" xfId="42" applyFont="1" applyFill="1" applyAlignment="1">
      <alignment horizontal="center" vertical="center" wrapText="1"/>
    </xf>
    <xf numFmtId="0" fontId="6" fillId="24" borderId="0" xfId="0" applyFont="1" applyFill="1" applyAlignment="1">
      <alignment horizontal="center" vertical="center" wrapText="1"/>
    </xf>
    <xf numFmtId="0" fontId="2" fillId="24" borderId="0" xfId="42" applyNumberFormat="1" applyFont="1" applyFill="1" applyAlignment="1">
      <alignment horizontal="left" vertical="center" indent="1"/>
    </xf>
    <xf numFmtId="0" fontId="7" fillId="24" borderId="0" xfId="42" applyNumberFormat="1" applyFont="1" applyFill="1" applyAlignment="1">
      <alignment vertical="top"/>
    </xf>
    <xf numFmtId="0" fontId="7" fillId="24" borderId="0" xfId="0" applyFont="1" applyFill="1" applyAlignment="1">
      <alignment vertical="center"/>
    </xf>
    <xf numFmtId="43" fontId="7" fillId="24" borderId="0" xfId="42" applyNumberFormat="1" applyFont="1" applyFill="1" applyBorder="1" applyAlignment="1">
      <alignment vertical="center"/>
    </xf>
    <xf numFmtId="0" fontId="4" fillId="24" borderId="0" xfId="42" applyNumberFormat="1" applyFont="1" applyFill="1" applyAlignment="1">
      <alignment vertical="top"/>
    </xf>
    <xf numFmtId="0" fontId="3" fillId="21" borderId="0" xfId="0" applyFont="1" applyFill="1" applyAlignment="1">
      <alignment vertical="center"/>
    </xf>
    <xf numFmtId="166" fontId="2" fillId="24" borderId="0" xfId="42" applyNumberFormat="1" applyFont="1" applyFill="1" applyAlignment="1">
      <alignment horizontal="center" vertical="center"/>
    </xf>
    <xf numFmtId="0" fontId="2" fillId="24" borderId="0" xfId="0" applyFont="1" applyFill="1" applyAlignment="1">
      <alignment horizontal="left" vertical="center"/>
    </xf>
    <xf numFmtId="166" fontId="2" fillId="24" borderId="0" xfId="42" applyNumberFormat="1" applyFont="1" applyFill="1" applyAlignment="1">
      <alignment horizontal="right" vertical="center"/>
    </xf>
    <xf numFmtId="4" fontId="4" fillId="24" borderId="0" xfId="0" applyNumberFormat="1" applyFont="1" applyFill="1" applyAlignment="1">
      <alignment vertical="center"/>
    </xf>
    <xf numFmtId="4" fontId="2" fillId="24" borderId="0" xfId="0" applyNumberFormat="1" applyFont="1" applyFill="1" applyAlignment="1">
      <alignment horizontal="left" vertical="center"/>
    </xf>
    <xf numFmtId="166" fontId="2" fillId="24" borderId="0" xfId="0" applyNumberFormat="1" applyFont="1" applyFill="1" applyAlignment="1">
      <alignment horizontal="right" vertical="center"/>
    </xf>
    <xf numFmtId="43" fontId="2" fillId="24" borderId="0" xfId="42" applyNumberFormat="1" applyFont="1" applyFill="1" applyBorder="1" applyAlignment="1">
      <alignment horizontal="right" vertical="center"/>
    </xf>
    <xf numFmtId="43" fontId="2" fillId="24" borderId="0" xfId="42" applyNumberFormat="1" applyFont="1" applyFill="1" applyBorder="1" applyAlignment="1">
      <alignment horizontal="center" vertical="center"/>
    </xf>
    <xf numFmtId="166" fontId="4" fillId="24" borderId="12" xfId="42" applyNumberFormat="1" applyFont="1" applyFill="1" applyBorder="1" applyAlignment="1">
      <alignment vertical="center"/>
    </xf>
    <xf numFmtId="166" fontId="4" fillId="24" borderId="12" xfId="42" applyNumberFormat="1" applyFont="1" applyFill="1" applyBorder="1" applyAlignment="1">
      <alignment horizontal="right" vertical="center"/>
    </xf>
    <xf numFmtId="0" fontId="6" fillId="21" borderId="0" xfId="0" applyFont="1" applyFill="1" applyAlignment="1">
      <alignment vertical="center"/>
    </xf>
    <xf numFmtId="166" fontId="2" fillId="24" borderId="10" xfId="42" applyNumberFormat="1" applyFont="1" applyFill="1" applyBorder="1" applyAlignment="1">
      <alignment horizontal="right" vertical="center"/>
    </xf>
    <xf numFmtId="0" fontId="4" fillId="24" borderId="0" xfId="0" applyFont="1" applyFill="1" applyAlignment="1">
      <alignment horizontal="left" vertical="center"/>
    </xf>
    <xf numFmtId="166" fontId="4" fillId="24" borderId="13" xfId="42" applyNumberFormat="1" applyFont="1" applyFill="1" applyBorder="1" applyAlignment="1">
      <alignment vertical="center"/>
    </xf>
    <xf numFmtId="166" fontId="4" fillId="24" borderId="13" xfId="42" applyNumberFormat="1" applyFont="1" applyFill="1" applyBorder="1" applyAlignment="1">
      <alignment horizontal="right" vertical="center"/>
    </xf>
    <xf numFmtId="166" fontId="4" fillId="24" borderId="0" xfId="42" applyNumberFormat="1" applyFont="1" applyFill="1" applyBorder="1" applyAlignment="1">
      <alignment horizontal="right" vertical="center"/>
    </xf>
    <xf numFmtId="166" fontId="6" fillId="21" borderId="0" xfId="0" applyNumberFormat="1" applyFont="1" applyFill="1" applyAlignment="1">
      <alignment vertical="center"/>
    </xf>
    <xf numFmtId="166" fontId="4" fillId="24" borderId="14" xfId="42" applyNumberFormat="1" applyFont="1" applyFill="1" applyBorder="1" applyAlignment="1">
      <alignment horizontal="right" vertical="center"/>
    </xf>
    <xf numFmtId="0" fontId="9" fillId="24" borderId="0" xfId="42" applyNumberFormat="1" applyFont="1" applyFill="1" applyAlignment="1">
      <alignment vertical="center"/>
    </xf>
    <xf numFmtId="0" fontId="9" fillId="24" borderId="0" xfId="0" applyFont="1" applyFill="1" applyAlignment="1">
      <alignment vertical="center"/>
    </xf>
    <xf numFmtId="0" fontId="8" fillId="24" borderId="0" xfId="0" applyFont="1" applyFill="1" applyAlignment="1">
      <alignment vertical="center"/>
    </xf>
    <xf numFmtId="49" fontId="8" fillId="24" borderId="0" xfId="0" applyNumberFormat="1" applyFont="1" applyFill="1" applyAlignment="1">
      <alignment horizontal="left" vertical="top"/>
    </xf>
    <xf numFmtId="0" fontId="6" fillId="24" borderId="0" xfId="0" applyFont="1" applyFill="1" applyAlignment="1">
      <alignment vertical="center"/>
    </xf>
    <xf numFmtId="0" fontId="6" fillId="24" borderId="0" xfId="0" applyFont="1" applyFill="1" applyAlignment="1">
      <alignment horizontal="center" vertical="center"/>
    </xf>
    <xf numFmtId="166" fontId="3" fillId="21" borderId="0" xfId="0" applyNumberFormat="1" applyFont="1" applyFill="1" applyAlignment="1">
      <alignment vertical="center"/>
    </xf>
    <xf numFmtId="0" fontId="10" fillId="24" borderId="0" xfId="0" applyFont="1" applyFill="1" applyAlignment="1">
      <alignment vertical="center"/>
    </xf>
    <xf numFmtId="43" fontId="8" fillId="24" borderId="0" xfId="42" applyNumberFormat="1" applyFont="1" applyFill="1" applyBorder="1" applyAlignment="1">
      <alignment vertical="center"/>
    </xf>
    <xf numFmtId="49" fontId="3" fillId="21" borderId="0" xfId="0" applyNumberFormat="1" applyFont="1" applyFill="1" applyAlignment="1">
      <alignment vertical="center"/>
    </xf>
    <xf numFmtId="0" fontId="8" fillId="24" borderId="0" xfId="0" applyFont="1" applyFill="1" applyAlignment="1">
      <alignment horizontal="left" vertical="top" indent="1"/>
    </xf>
    <xf numFmtId="166" fontId="2" fillId="24" borderId="0" xfId="42" applyNumberFormat="1" applyFont="1" applyFill="1" applyBorder="1" applyAlignment="1">
      <alignment horizontal="right" vertical="center"/>
    </xf>
    <xf numFmtId="166" fontId="4" fillId="24" borderId="0" xfId="42" applyNumberFormat="1" applyFont="1" applyFill="1" applyAlignment="1">
      <alignment horizontal="right" vertical="center"/>
    </xf>
    <xf numFmtId="0" fontId="2" fillId="24" borderId="0" xfId="0" applyFont="1" applyFill="1" applyAlignment="1">
      <alignment horizontal="left" vertical="center" indent="1"/>
    </xf>
    <xf numFmtId="0" fontId="3" fillId="24" borderId="0" xfId="0" applyFont="1" applyFill="1" applyAlignment="1">
      <alignment horizontal="left" vertical="center" indent="1"/>
    </xf>
    <xf numFmtId="0" fontId="11" fillId="24" borderId="0" xfId="0" applyFont="1" applyFill="1" applyAlignment="1">
      <alignment horizontal="left" vertical="center"/>
    </xf>
    <xf numFmtId="166" fontId="4" fillId="24" borderId="14" xfId="42" applyNumberFormat="1" applyFont="1" applyFill="1" applyBorder="1" applyAlignment="1">
      <alignment vertical="center"/>
    </xf>
    <xf numFmtId="166" fontId="4" fillId="24" borderId="11" xfId="42" applyNumberFormat="1" applyFont="1" applyFill="1" applyBorder="1" applyAlignment="1">
      <alignment horizontal="right" vertical="center"/>
    </xf>
    <xf numFmtId="49" fontId="7" fillId="24" borderId="0" xfId="0" applyNumberFormat="1" applyFont="1" applyFill="1" applyAlignment="1">
      <alignment vertical="center"/>
    </xf>
    <xf numFmtId="43" fontId="3" fillId="21" borderId="0" xfId="42" applyFont="1" applyFill="1" applyAlignment="1">
      <alignment vertical="center"/>
    </xf>
    <xf numFmtId="166" fontId="4" fillId="24" borderId="10" xfId="42" applyNumberFormat="1" applyFont="1" applyFill="1" applyBorder="1" applyAlignment="1">
      <alignment vertical="center"/>
    </xf>
    <xf numFmtId="166" fontId="4" fillId="24" borderId="10" xfId="42" applyNumberFormat="1" applyFont="1" applyFill="1" applyBorder="1" applyAlignment="1">
      <alignment horizontal="right" vertical="center"/>
    </xf>
    <xf numFmtId="166" fontId="2" fillId="24" borderId="14" xfId="42" applyNumberFormat="1" applyFont="1" applyFill="1" applyBorder="1" applyAlignment="1">
      <alignment vertical="center"/>
    </xf>
    <xf numFmtId="166" fontId="2" fillId="24" borderId="14" xfId="42" applyNumberFormat="1" applyFont="1" applyFill="1" applyBorder="1" applyAlignment="1">
      <alignment horizontal="right" vertical="center"/>
    </xf>
    <xf numFmtId="0" fontId="4" fillId="24" borderId="0" xfId="0" applyFont="1" applyFill="1" applyBorder="1" applyAlignment="1">
      <alignment horizontal="center"/>
    </xf>
    <xf numFmtId="0" fontId="8" fillId="24" borderId="0" xfId="0" applyFont="1" applyFill="1" applyAlignment="1">
      <alignment horizontal="left" vertical="top" wrapText="1" indent="1"/>
    </xf>
    <xf numFmtId="0" fontId="4" fillId="24" borderId="0" xfId="0" applyFont="1" applyFill="1" applyAlignment="1">
      <alignment horizontal="center" vertical="center"/>
    </xf>
    <xf numFmtId="0" fontId="6" fillId="24" borderId="0" xfId="0" applyFont="1" applyFill="1" applyAlignment="1">
      <alignment horizontal="center" vertical="center"/>
    </xf>
    <xf numFmtId="0" fontId="6" fillId="24" borderId="0" xfId="0" applyFont="1" applyFill="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19050</xdr:rowOff>
    </xdr:from>
    <xdr:to>
      <xdr:col>3</xdr:col>
      <xdr:colOff>809625</xdr:colOff>
      <xdr:row>0</xdr:row>
      <xdr:rowOff>809625</xdr:rowOff>
    </xdr:to>
    <xdr:pic>
      <xdr:nvPicPr>
        <xdr:cNvPr id="1" name="Picture 1"/>
        <xdr:cNvPicPr preferRelativeResize="1">
          <a:picLocks noChangeAspect="1"/>
        </xdr:cNvPicPr>
      </xdr:nvPicPr>
      <xdr:blipFill>
        <a:blip r:embed="rId1"/>
        <a:stretch>
          <a:fillRect/>
        </a:stretch>
      </xdr:blipFill>
      <xdr:spPr>
        <a:xfrm>
          <a:off x="161925" y="19050"/>
          <a:ext cx="37147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381000</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3</xdr:col>
      <xdr:colOff>276225</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161925</xdr:colOff>
      <xdr:row>63</xdr:row>
      <xdr:rowOff>0</xdr:rowOff>
    </xdr:to>
    <xdr:pic>
      <xdr:nvPicPr>
        <xdr:cNvPr id="1" name="Picture 2" descr="HalexLogo"/>
        <xdr:cNvPicPr preferRelativeResize="1">
          <a:picLocks noChangeAspect="1"/>
        </xdr:cNvPicPr>
      </xdr:nvPicPr>
      <xdr:blipFill>
        <a:blip r:embed="rId1"/>
        <a:stretch>
          <a:fillRect/>
        </a:stretch>
      </xdr:blipFill>
      <xdr:spPr>
        <a:xfrm>
          <a:off x="0" y="3886200"/>
          <a:ext cx="161925" cy="0"/>
        </a:xfrm>
        <a:prstGeom prst="rect">
          <a:avLst/>
        </a:prstGeom>
        <a:noFill/>
        <a:ln w="9525" cmpd="sng">
          <a:noFill/>
        </a:ln>
      </xdr:spPr>
    </xdr:pic>
    <xdr:clientData/>
  </xdr:twoCellAnchor>
  <xdr:twoCellAnchor editAs="absolute">
    <xdr:from>
      <xdr:col>1</xdr:col>
      <xdr:colOff>0</xdr:colOff>
      <xdr:row>0</xdr:row>
      <xdr:rowOff>0</xdr:rowOff>
    </xdr:from>
    <xdr:to>
      <xdr:col>2</xdr:col>
      <xdr:colOff>57150</xdr:colOff>
      <xdr:row>0</xdr:row>
      <xdr:rowOff>790575</xdr:rowOff>
    </xdr:to>
    <xdr:pic>
      <xdr:nvPicPr>
        <xdr:cNvPr id="2" name="Picture 4"/>
        <xdr:cNvPicPr preferRelativeResize="1">
          <a:picLocks noChangeAspect="1"/>
        </xdr:cNvPicPr>
      </xdr:nvPicPr>
      <xdr:blipFill>
        <a:blip r:embed="rId2"/>
        <a:stretch>
          <a:fillRect/>
        </a:stretch>
      </xdr:blipFill>
      <xdr:spPr>
        <a:xfrm>
          <a:off x="161925" y="0"/>
          <a:ext cx="37147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E12" sqref="E12"/>
    </sheetView>
  </sheetViews>
  <sheetFormatPr defaultColWidth="9.33203125" defaultRowHeight="15" customHeight="1"/>
  <cols>
    <col min="1" max="1" width="2.83203125" style="3" customWidth="1"/>
    <col min="2" max="2" width="50.83203125" style="3" customWidth="1"/>
    <col min="3" max="3" width="0" style="3" hidden="1" customWidth="1"/>
    <col min="4" max="5" width="17" style="3" customWidth="1"/>
    <col min="6" max="6" width="2.83203125" style="3" customWidth="1"/>
    <col min="7" max="7" width="17" style="3" bestFit="1" customWidth="1"/>
    <col min="8" max="8" width="17" style="3" customWidth="1"/>
    <col min="9" max="16384" width="9.33203125" style="3" customWidth="1"/>
  </cols>
  <sheetData>
    <row r="1" spans="1:8" ht="84.75" customHeight="1">
      <c r="A1" s="1"/>
      <c r="B1" s="1"/>
      <c r="C1" s="1"/>
      <c r="D1" s="1"/>
      <c r="E1" s="1"/>
      <c r="F1" s="2"/>
      <c r="G1" s="1"/>
      <c r="H1" s="1"/>
    </row>
    <row r="2" spans="1:8" ht="15" customHeight="1">
      <c r="A2" s="35" t="s">
        <v>84</v>
      </c>
      <c r="B2" s="4"/>
      <c r="C2" s="1"/>
      <c r="D2" s="1"/>
      <c r="E2" s="1"/>
      <c r="F2" s="2"/>
      <c r="G2" s="1"/>
      <c r="H2" s="1"/>
    </row>
    <row r="3" spans="1:8" ht="15" customHeight="1">
      <c r="A3" s="5"/>
      <c r="B3" s="1"/>
      <c r="C3" s="6" t="s">
        <v>0</v>
      </c>
      <c r="D3" s="90" t="s">
        <v>77</v>
      </c>
      <c r="E3" s="90"/>
      <c r="F3" s="7"/>
      <c r="G3" s="90" t="s">
        <v>78</v>
      </c>
      <c r="H3" s="90"/>
    </row>
    <row r="4" spans="1:8" ht="22.5">
      <c r="A4" s="5"/>
      <c r="B4" s="1"/>
      <c r="C4" s="1"/>
      <c r="D4" s="40" t="s">
        <v>1</v>
      </c>
      <c r="E4" s="40" t="s">
        <v>83</v>
      </c>
      <c r="F4" s="8"/>
      <c r="G4" s="41" t="s">
        <v>73</v>
      </c>
      <c r="H4" s="40" t="s">
        <v>82</v>
      </c>
    </row>
    <row r="5" spans="1:8" ht="11.25">
      <c r="A5" s="5"/>
      <c r="B5" s="1"/>
      <c r="C5" s="1"/>
      <c r="D5" s="36">
        <v>40451</v>
      </c>
      <c r="E5" s="36">
        <f>DATE(YEAR(D5)-1,MONTH(D5),30)</f>
        <v>40086</v>
      </c>
      <c r="F5" s="10"/>
      <c r="G5" s="9">
        <f>D5</f>
        <v>40451</v>
      </c>
      <c r="H5" s="36">
        <f>DATE(YEAR(G5)-1,MONTH(G5),30)</f>
        <v>40086</v>
      </c>
    </row>
    <row r="6" spans="1:8" ht="11.25">
      <c r="A6" s="5"/>
      <c r="B6" s="1"/>
      <c r="C6" s="1"/>
      <c r="D6" s="37" t="s">
        <v>2</v>
      </c>
      <c r="E6" s="37" t="s">
        <v>2</v>
      </c>
      <c r="F6" s="38"/>
      <c r="G6" s="37" t="s">
        <v>2</v>
      </c>
      <c r="H6" s="37" t="s">
        <v>2</v>
      </c>
    </row>
    <row r="7" spans="1:8" ht="15" customHeight="1">
      <c r="A7" s="34" t="s">
        <v>3</v>
      </c>
      <c r="B7" s="1"/>
      <c r="C7" s="11"/>
      <c r="D7" s="12">
        <v>23248</v>
      </c>
      <c r="E7" s="13" t="s">
        <v>4</v>
      </c>
      <c r="F7" s="14"/>
      <c r="G7" s="12">
        <v>56594</v>
      </c>
      <c r="H7" s="13" t="s">
        <v>4</v>
      </c>
    </row>
    <row r="8" spans="1:8" ht="11.25">
      <c r="A8" s="34"/>
      <c r="B8" s="1"/>
      <c r="C8" s="11"/>
      <c r="D8" s="12"/>
      <c r="E8" s="13"/>
      <c r="F8" s="14"/>
      <c r="G8" s="12"/>
      <c r="H8" s="13"/>
    </row>
    <row r="9" spans="1:8" ht="15" customHeight="1">
      <c r="A9" s="34" t="s">
        <v>5</v>
      </c>
      <c r="B9" s="1"/>
      <c r="C9" s="1"/>
      <c r="D9" s="15">
        <v>-19283</v>
      </c>
      <c r="E9" s="16" t="s">
        <v>4</v>
      </c>
      <c r="F9" s="14"/>
      <c r="G9" s="15">
        <v>-46037</v>
      </c>
      <c r="H9" s="16" t="s">
        <v>4</v>
      </c>
    </row>
    <row r="10" spans="1:8" ht="15" customHeight="1">
      <c r="A10" s="35" t="s">
        <v>6</v>
      </c>
      <c r="B10" s="4"/>
      <c r="C10" s="17"/>
      <c r="D10" s="18">
        <f>SUM(D7:D9)</f>
        <v>3965</v>
      </c>
      <c r="E10" s="19" t="s">
        <v>4</v>
      </c>
      <c r="F10" s="20"/>
      <c r="G10" s="18">
        <f>SUM(G7:G9)</f>
        <v>10557</v>
      </c>
      <c r="H10" s="19" t="s">
        <v>4</v>
      </c>
    </row>
    <row r="11" spans="1:8" ht="11.25">
      <c r="A11" s="34"/>
      <c r="B11" s="1"/>
      <c r="C11" s="1"/>
      <c r="D11" s="21"/>
      <c r="E11" s="22"/>
      <c r="F11" s="14"/>
      <c r="G11" s="21"/>
      <c r="H11" s="22"/>
    </row>
    <row r="12" spans="1:8" ht="11.25">
      <c r="A12" s="34" t="s">
        <v>7</v>
      </c>
      <c r="B12" s="1"/>
      <c r="C12" s="1"/>
      <c r="D12" s="12">
        <v>11</v>
      </c>
      <c r="E12" s="13" t="s">
        <v>4</v>
      </c>
      <c r="F12" s="14"/>
      <c r="G12" s="12">
        <v>53</v>
      </c>
      <c r="H12" s="13" t="s">
        <v>4</v>
      </c>
    </row>
    <row r="13" spans="1:8" ht="11.25">
      <c r="A13" s="34"/>
      <c r="B13" s="1"/>
      <c r="C13" s="1"/>
      <c r="D13" s="12"/>
      <c r="E13" s="13"/>
      <c r="F13" s="14"/>
      <c r="G13" s="12"/>
      <c r="H13" s="13"/>
    </row>
    <row r="14" spans="1:8" ht="15" customHeight="1">
      <c r="A14" s="34" t="s">
        <v>81</v>
      </c>
      <c r="B14" s="1"/>
      <c r="C14" s="1"/>
      <c r="D14" s="12">
        <f>-19-284</f>
        <v>-303</v>
      </c>
      <c r="E14" s="13" t="s">
        <v>4</v>
      </c>
      <c r="F14" s="14"/>
      <c r="G14" s="12">
        <f>-58-887</f>
        <v>-945</v>
      </c>
      <c r="H14" s="13" t="s">
        <v>4</v>
      </c>
    </row>
    <row r="15" spans="1:8" ht="15" customHeight="1">
      <c r="A15" s="34" t="s">
        <v>8</v>
      </c>
      <c r="B15" s="1"/>
      <c r="C15" s="1"/>
      <c r="D15" s="12">
        <f>-291-520</f>
        <v>-811</v>
      </c>
      <c r="E15" s="13" t="s">
        <v>4</v>
      </c>
      <c r="F15" s="14"/>
      <c r="G15" s="12">
        <f>-1621-412</f>
        <v>-2033</v>
      </c>
      <c r="H15" s="13" t="s">
        <v>4</v>
      </c>
    </row>
    <row r="16" spans="1:8" ht="15" customHeight="1">
      <c r="A16" s="34" t="s">
        <v>9</v>
      </c>
      <c r="B16" s="1"/>
      <c r="C16" s="1"/>
      <c r="D16" s="12">
        <f>-109-72-112</f>
        <v>-293</v>
      </c>
      <c r="E16" s="13" t="s">
        <v>4</v>
      </c>
      <c r="F16" s="14"/>
      <c r="G16" s="12">
        <f>-350-196-357+14-47</f>
        <v>-936</v>
      </c>
      <c r="H16" s="13" t="s">
        <v>4</v>
      </c>
    </row>
    <row r="17" spans="1:8" ht="15" customHeight="1">
      <c r="A17" s="34" t="s">
        <v>10</v>
      </c>
      <c r="B17" s="1"/>
      <c r="C17" s="1"/>
      <c r="D17" s="12">
        <v>-253</v>
      </c>
      <c r="E17" s="13" t="s">
        <v>4</v>
      </c>
      <c r="F17" s="14"/>
      <c r="G17" s="12">
        <v>-921</v>
      </c>
      <c r="H17" s="13" t="s">
        <v>4</v>
      </c>
    </row>
    <row r="18" spans="1:8" ht="11.25">
      <c r="A18" s="34"/>
      <c r="B18" s="1"/>
      <c r="C18" s="1"/>
      <c r="D18" s="12"/>
      <c r="E18" s="13"/>
      <c r="F18" s="14"/>
      <c r="G18" s="12"/>
      <c r="H18" s="13"/>
    </row>
    <row r="19" spans="1:8" ht="15" customHeight="1">
      <c r="A19" s="34" t="s">
        <v>76</v>
      </c>
      <c r="B19" s="1"/>
      <c r="C19" s="1"/>
      <c r="D19" s="15">
        <v>97</v>
      </c>
      <c r="E19" s="16" t="s">
        <v>4</v>
      </c>
      <c r="F19" s="14"/>
      <c r="G19" s="15">
        <v>273</v>
      </c>
      <c r="H19" s="16" t="s">
        <v>4</v>
      </c>
    </row>
    <row r="20" spans="1:8" ht="15" customHeight="1">
      <c r="A20" s="35" t="s">
        <v>11</v>
      </c>
      <c r="B20" s="4"/>
      <c r="C20" s="17"/>
      <c r="D20" s="18">
        <f>SUM(D10:D19)</f>
        <v>2413</v>
      </c>
      <c r="E20" s="19" t="s">
        <v>4</v>
      </c>
      <c r="F20" s="20"/>
      <c r="G20" s="18">
        <f>SUM(G10:G19)</f>
        <v>6048</v>
      </c>
      <c r="H20" s="19" t="s">
        <v>4</v>
      </c>
    </row>
    <row r="21" spans="1:8" ht="11.25">
      <c r="A21" s="35"/>
      <c r="B21" s="4"/>
      <c r="C21" s="17"/>
      <c r="D21" s="18"/>
      <c r="E21" s="19"/>
      <c r="F21" s="20"/>
      <c r="G21" s="18"/>
      <c r="H21" s="19"/>
    </row>
    <row r="22" spans="1:8" ht="15" customHeight="1">
      <c r="A22" s="34" t="s">
        <v>12</v>
      </c>
      <c r="B22" s="1"/>
      <c r="C22" s="1"/>
      <c r="D22" s="12">
        <v>-635</v>
      </c>
      <c r="E22" s="13" t="s">
        <v>4</v>
      </c>
      <c r="F22" s="14"/>
      <c r="G22" s="12">
        <f>-1688-40</f>
        <v>-1728</v>
      </c>
      <c r="H22" s="13" t="s">
        <v>4</v>
      </c>
    </row>
    <row r="23" spans="1:8" ht="15" customHeight="1" thickBot="1">
      <c r="A23" s="35" t="s">
        <v>13</v>
      </c>
      <c r="B23" s="4"/>
      <c r="C23" s="4"/>
      <c r="D23" s="23">
        <f>D20+D22</f>
        <v>1778</v>
      </c>
      <c r="E23" s="24" t="s">
        <v>4</v>
      </c>
      <c r="F23" s="20"/>
      <c r="G23" s="23">
        <f>G20+G22</f>
        <v>4320</v>
      </c>
      <c r="H23" s="24" t="s">
        <v>4</v>
      </c>
    </row>
    <row r="24" spans="1:8" ht="12" thickTop="1">
      <c r="A24" s="34"/>
      <c r="B24" s="1"/>
      <c r="C24" s="1"/>
      <c r="D24" s="14"/>
      <c r="E24" s="25"/>
      <c r="F24" s="14"/>
      <c r="G24" s="14"/>
      <c r="H24" s="25"/>
    </row>
    <row r="25" spans="1:8" ht="15" customHeight="1">
      <c r="A25" s="35" t="s">
        <v>14</v>
      </c>
      <c r="B25" s="1"/>
      <c r="C25" s="1"/>
      <c r="D25" s="12"/>
      <c r="E25" s="13"/>
      <c r="F25" s="14"/>
      <c r="G25" s="12"/>
      <c r="H25" s="13"/>
    </row>
    <row r="26" spans="1:8" ht="15" customHeight="1">
      <c r="A26" s="42" t="s">
        <v>74</v>
      </c>
      <c r="B26" s="1"/>
      <c r="C26" s="1"/>
      <c r="D26" s="12">
        <f>D28-D27</f>
        <v>1749</v>
      </c>
      <c r="E26" s="13" t="s">
        <v>4</v>
      </c>
      <c r="F26" s="14"/>
      <c r="G26" s="12">
        <f>G28-G27</f>
        <v>4419</v>
      </c>
      <c r="H26" s="13" t="s">
        <v>4</v>
      </c>
    </row>
    <row r="27" spans="1:8" ht="15" customHeight="1">
      <c r="A27" s="42" t="s">
        <v>75</v>
      </c>
      <c r="B27" s="1"/>
      <c r="C27" s="1"/>
      <c r="D27" s="12">
        <v>29</v>
      </c>
      <c r="E27" s="13" t="s">
        <v>4</v>
      </c>
      <c r="F27" s="14"/>
      <c r="G27" s="12">
        <v>-99</v>
      </c>
      <c r="H27" s="13" t="s">
        <v>4</v>
      </c>
    </row>
    <row r="28" spans="1:8" ht="15" customHeight="1" thickBot="1">
      <c r="A28" s="34"/>
      <c r="B28" s="1"/>
      <c r="C28" s="1"/>
      <c r="D28" s="23">
        <f>D23</f>
        <v>1778</v>
      </c>
      <c r="E28" s="24" t="s">
        <v>4</v>
      </c>
      <c r="F28" s="14"/>
      <c r="G28" s="23">
        <f>G23</f>
        <v>4320</v>
      </c>
      <c r="H28" s="24" t="s">
        <v>4</v>
      </c>
    </row>
    <row r="29" spans="1:8" ht="12" thickTop="1">
      <c r="A29" s="34"/>
      <c r="B29" s="1"/>
      <c r="C29" s="1"/>
      <c r="D29" s="1"/>
      <c r="E29" s="26"/>
      <c r="F29" s="2"/>
      <c r="G29" s="1"/>
      <c r="H29" s="26"/>
    </row>
    <row r="30" spans="1:8" ht="15" customHeight="1" thickTop="1">
      <c r="A30" s="35" t="s">
        <v>95</v>
      </c>
      <c r="B30" s="1"/>
      <c r="C30" s="1"/>
      <c r="D30" s="1"/>
      <c r="E30" s="26"/>
      <c r="F30" s="2"/>
      <c r="G30" s="1"/>
      <c r="H30" s="26"/>
    </row>
    <row r="31" spans="1:8" ht="11.25">
      <c r="A31" s="46" t="s">
        <v>128</v>
      </c>
      <c r="B31" s="1"/>
      <c r="C31" s="1"/>
      <c r="D31" s="12">
        <v>75000</v>
      </c>
      <c r="E31" s="27" t="s">
        <v>4</v>
      </c>
      <c r="F31" s="2"/>
      <c r="G31" s="12">
        <v>75000</v>
      </c>
      <c r="H31" s="27" t="s">
        <v>4</v>
      </c>
    </row>
    <row r="32" spans="1:8" ht="15" customHeight="1">
      <c r="A32" s="35" t="s">
        <v>93</v>
      </c>
      <c r="B32" s="4"/>
      <c r="C32" s="1"/>
      <c r="D32" s="1"/>
      <c r="E32" s="26"/>
      <c r="F32" s="2"/>
      <c r="G32" s="1"/>
      <c r="H32" s="26"/>
    </row>
    <row r="33" spans="1:8" ht="15" customHeight="1">
      <c r="A33" s="42" t="s">
        <v>129</v>
      </c>
      <c r="B33" s="1"/>
      <c r="C33" s="28"/>
      <c r="D33" s="29">
        <f>D26/D31*100</f>
        <v>2.332</v>
      </c>
      <c r="E33" s="27" t="s">
        <v>4</v>
      </c>
      <c r="F33" s="29"/>
      <c r="G33" s="29">
        <f>G26/G31*100</f>
        <v>5.892</v>
      </c>
      <c r="H33" s="27" t="s">
        <v>4</v>
      </c>
    </row>
    <row r="34" spans="1:8" ht="15" customHeight="1">
      <c r="A34" s="42" t="s">
        <v>130</v>
      </c>
      <c r="B34" s="1"/>
      <c r="C34" s="1"/>
      <c r="D34" s="30" t="s">
        <v>4</v>
      </c>
      <c r="E34" s="31" t="s">
        <v>4</v>
      </c>
      <c r="F34" s="30"/>
      <c r="G34" s="30" t="s">
        <v>4</v>
      </c>
      <c r="H34" s="31" t="s">
        <v>4</v>
      </c>
    </row>
    <row r="35" spans="1:8" ht="11.25">
      <c r="A35" s="34"/>
      <c r="B35" s="1"/>
      <c r="C35" s="1"/>
      <c r="D35" s="1"/>
      <c r="E35" s="32"/>
      <c r="F35" s="2"/>
      <c r="G35" s="1"/>
      <c r="H35" s="32"/>
    </row>
    <row r="36" spans="1:8" ht="15" customHeight="1">
      <c r="A36" s="66" t="s">
        <v>99</v>
      </c>
      <c r="B36" s="1"/>
      <c r="C36" s="33"/>
      <c r="D36" s="1"/>
      <c r="E36" s="1"/>
      <c r="F36" s="1"/>
      <c r="G36" s="1"/>
      <c r="H36" s="1"/>
    </row>
    <row r="37" spans="1:8" ht="15" customHeight="1">
      <c r="A37" s="43" t="s">
        <v>79</v>
      </c>
      <c r="B37" s="44"/>
      <c r="C37" s="45"/>
      <c r="D37" s="44"/>
      <c r="E37" s="44"/>
      <c r="F37" s="44"/>
      <c r="G37" s="44"/>
      <c r="H37" s="44"/>
    </row>
    <row r="38" spans="1:8" ht="45.75" customHeight="1">
      <c r="A38" s="69" t="s">
        <v>97</v>
      </c>
      <c r="B38" s="91" t="s">
        <v>131</v>
      </c>
      <c r="C38" s="91"/>
      <c r="D38" s="91"/>
      <c r="E38" s="91"/>
      <c r="F38" s="91"/>
      <c r="G38" s="91"/>
      <c r="H38" s="91"/>
    </row>
    <row r="39" spans="1:8" ht="15" customHeight="1">
      <c r="A39" s="69" t="s">
        <v>98</v>
      </c>
      <c r="B39" s="91" t="s">
        <v>80</v>
      </c>
      <c r="C39" s="91"/>
      <c r="D39" s="91"/>
      <c r="E39" s="91"/>
      <c r="F39" s="91"/>
      <c r="G39" s="91"/>
      <c r="H39" s="91"/>
    </row>
  </sheetData>
  <sheetProtection password="DCC4" sheet="1" objects="1" scenarios="1"/>
  <mergeCells count="4">
    <mergeCell ref="D3:E3"/>
    <mergeCell ref="G3:H3"/>
    <mergeCell ref="B38:H38"/>
    <mergeCell ref="B39:H39"/>
  </mergeCells>
  <printOptions/>
  <pageMargins left="0.59" right="0.25" top="0.75" bottom="0.54" header="0.3" footer="0.3"/>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B13" sqref="B13"/>
    </sheetView>
  </sheetViews>
  <sheetFormatPr defaultColWidth="9.33203125" defaultRowHeight="15" customHeight="1"/>
  <cols>
    <col min="1" max="1" width="2.83203125" style="47" customWidth="1"/>
    <col min="2" max="2" width="58.33203125" style="47" customWidth="1"/>
    <col min="3" max="3" width="9.33203125" style="47" customWidth="1"/>
    <col min="4" max="5" width="17.5" style="47" customWidth="1"/>
    <col min="6" max="6" width="15" style="47" bestFit="1" customWidth="1"/>
    <col min="7" max="16384" width="9.33203125" style="47" customWidth="1"/>
  </cols>
  <sheetData>
    <row r="1" spans="1:5" ht="84.75" customHeight="1">
      <c r="A1" s="1"/>
      <c r="B1" s="1"/>
      <c r="C1" s="1"/>
      <c r="D1" s="1"/>
      <c r="E1" s="1"/>
    </row>
    <row r="2" spans="1:5" ht="15" customHeight="1">
      <c r="A2" s="4" t="s">
        <v>85</v>
      </c>
      <c r="B2" s="4"/>
      <c r="C2" s="4"/>
      <c r="D2" s="1"/>
      <c r="E2" s="1"/>
    </row>
    <row r="3" spans="1:5" ht="25.5" customHeight="1">
      <c r="A3" s="1"/>
      <c r="B3" s="1"/>
      <c r="C3" s="1"/>
      <c r="D3" s="39" t="s">
        <v>87</v>
      </c>
      <c r="E3" s="39" t="s">
        <v>86</v>
      </c>
    </row>
    <row r="4" spans="1:5" ht="11.25">
      <c r="A4" s="1"/>
      <c r="B4" s="1"/>
      <c r="C4" s="6"/>
      <c r="D4" s="36">
        <f>SCI!D5</f>
        <v>40451</v>
      </c>
      <c r="E4" s="36">
        <f>DATE(YEAR(D4)-1,12,31)</f>
        <v>40178</v>
      </c>
    </row>
    <row r="5" spans="1:5" ht="11.25">
      <c r="A5" s="1"/>
      <c r="B5" s="1"/>
      <c r="C5" s="1"/>
      <c r="D5" s="37" t="s">
        <v>2</v>
      </c>
      <c r="E5" s="37" t="s">
        <v>2</v>
      </c>
    </row>
    <row r="6" spans="1:5" ht="15" customHeight="1">
      <c r="A6" s="4" t="s">
        <v>16</v>
      </c>
      <c r="B6" s="4"/>
      <c r="C6" s="4"/>
      <c r="D6" s="28"/>
      <c r="E6" s="28"/>
    </row>
    <row r="7" spans="1:5" ht="11.25">
      <c r="A7" s="4" t="s">
        <v>17</v>
      </c>
      <c r="B7" s="4"/>
      <c r="C7" s="4"/>
      <c r="D7" s="28"/>
      <c r="E7" s="48"/>
    </row>
    <row r="8" spans="1:5" ht="15" customHeight="1">
      <c r="A8" s="49" t="s">
        <v>18</v>
      </c>
      <c r="B8" s="1"/>
      <c r="C8" s="1"/>
      <c r="D8" s="12">
        <v>17173</v>
      </c>
      <c r="E8" s="50" t="s">
        <v>4</v>
      </c>
    </row>
    <row r="9" spans="1:5" ht="15" customHeight="1">
      <c r="A9" s="49" t="s">
        <v>88</v>
      </c>
      <c r="B9" s="1"/>
      <c r="C9" s="1"/>
      <c r="D9" s="12">
        <v>2261</v>
      </c>
      <c r="E9" s="50" t="s">
        <v>4</v>
      </c>
    </row>
    <row r="10" spans="1:5" ht="15" customHeight="1">
      <c r="A10" s="49" t="s">
        <v>19</v>
      </c>
      <c r="B10" s="1"/>
      <c r="C10" s="1"/>
      <c r="D10" s="12">
        <v>140</v>
      </c>
      <c r="E10" s="50" t="s">
        <v>4</v>
      </c>
    </row>
    <row r="11" spans="1:5" s="58" customFormat="1" ht="11.25">
      <c r="A11" s="4"/>
      <c r="B11" s="4"/>
      <c r="C11" s="4"/>
      <c r="D11" s="56">
        <f>SUM(D8:D10)</f>
        <v>19574</v>
      </c>
      <c r="E11" s="57" t="s">
        <v>4</v>
      </c>
    </row>
    <row r="12" spans="1:5" ht="11.25">
      <c r="A12" s="51" t="s">
        <v>20</v>
      </c>
      <c r="B12" s="4"/>
      <c r="C12" s="4"/>
      <c r="D12" s="12"/>
      <c r="E12" s="50"/>
    </row>
    <row r="13" spans="1:5" ht="15" customHeight="1">
      <c r="A13" s="52" t="s">
        <v>21</v>
      </c>
      <c r="B13" s="1"/>
      <c r="C13" s="1"/>
      <c r="D13" s="12">
        <v>18883</v>
      </c>
      <c r="E13" s="50" t="s">
        <v>4</v>
      </c>
    </row>
    <row r="14" spans="1:5" ht="15" customHeight="1">
      <c r="A14" s="49" t="s">
        <v>22</v>
      </c>
      <c r="B14" s="1"/>
      <c r="C14" s="1"/>
      <c r="D14" s="12">
        <f>28125-70</f>
        <v>28055</v>
      </c>
      <c r="E14" s="50" t="s">
        <v>4</v>
      </c>
    </row>
    <row r="15" spans="1:5" ht="15" customHeight="1">
      <c r="A15" s="49" t="s">
        <v>23</v>
      </c>
      <c r="B15" s="1"/>
      <c r="C15" s="1"/>
      <c r="D15" s="12">
        <f>718+52+1880</f>
        <v>2650</v>
      </c>
      <c r="E15" s="50" t="s">
        <v>4</v>
      </c>
    </row>
    <row r="16" spans="1:5" ht="15" customHeight="1">
      <c r="A16" s="49" t="s">
        <v>89</v>
      </c>
      <c r="B16" s="1"/>
      <c r="C16" s="1"/>
      <c r="D16" s="12">
        <v>0</v>
      </c>
      <c r="E16" s="50" t="s">
        <v>4</v>
      </c>
    </row>
    <row r="17" spans="1:5" ht="15" customHeight="1">
      <c r="A17" s="49" t="s">
        <v>24</v>
      </c>
      <c r="B17" s="1"/>
      <c r="C17" s="1"/>
      <c r="D17" s="12">
        <v>4604</v>
      </c>
      <c r="E17" s="50" t="s">
        <v>4</v>
      </c>
    </row>
    <row r="18" spans="1:5" s="58" customFormat="1" ht="15" customHeight="1">
      <c r="A18" s="4"/>
      <c r="B18" s="4"/>
      <c r="C18" s="4"/>
      <c r="D18" s="56">
        <f>SUM(D13:D17)</f>
        <v>54192</v>
      </c>
      <c r="E18" s="57" t="s">
        <v>4</v>
      </c>
    </row>
    <row r="19" spans="1:5" ht="11.25">
      <c r="A19" s="1"/>
      <c r="B19" s="1"/>
      <c r="C19" s="1"/>
      <c r="D19" s="12"/>
      <c r="E19" s="50"/>
    </row>
    <row r="20" spans="1:5" ht="15" customHeight="1" thickBot="1">
      <c r="A20" s="4" t="s">
        <v>25</v>
      </c>
      <c r="B20" s="4"/>
      <c r="C20" s="4"/>
      <c r="D20" s="61">
        <f>D18+D11</f>
        <v>73766</v>
      </c>
      <c r="E20" s="62" t="s">
        <v>4</v>
      </c>
    </row>
    <row r="21" spans="1:5" ht="12" thickTop="1">
      <c r="A21" s="1"/>
      <c r="B21" s="1"/>
      <c r="C21" s="1"/>
      <c r="D21" s="12"/>
      <c r="E21" s="50"/>
    </row>
    <row r="22" spans="1:5" ht="15" customHeight="1">
      <c r="A22" s="4" t="s">
        <v>26</v>
      </c>
      <c r="B22" s="4"/>
      <c r="C22" s="4"/>
      <c r="D22" s="12"/>
      <c r="E22" s="50"/>
    </row>
    <row r="23" spans="1:5" ht="11.25">
      <c r="A23" s="4" t="s">
        <v>33</v>
      </c>
      <c r="B23" s="4"/>
      <c r="C23" s="12"/>
      <c r="D23" s="12"/>
      <c r="E23" s="1"/>
    </row>
    <row r="24" spans="1:5" ht="15" customHeight="1">
      <c r="A24" s="49" t="s">
        <v>34</v>
      </c>
      <c r="B24" s="1"/>
      <c r="C24" s="1"/>
      <c r="D24" s="12">
        <v>1724</v>
      </c>
      <c r="E24" s="50" t="s">
        <v>4</v>
      </c>
    </row>
    <row r="25" spans="1:5" ht="15" customHeight="1">
      <c r="A25" s="49" t="s">
        <v>35</v>
      </c>
      <c r="B25" s="1"/>
      <c r="C25" s="1"/>
      <c r="D25" s="12">
        <f>435+298+5</f>
        <v>738</v>
      </c>
      <c r="E25" s="50" t="s">
        <v>4</v>
      </c>
    </row>
    <row r="26" spans="1:5" ht="15" customHeight="1">
      <c r="A26" s="49" t="s">
        <v>36</v>
      </c>
      <c r="B26" s="1"/>
      <c r="C26" s="1"/>
      <c r="D26" s="12">
        <v>37</v>
      </c>
      <c r="E26" s="50" t="s">
        <v>4</v>
      </c>
    </row>
    <row r="27" spans="1:6" ht="15" customHeight="1">
      <c r="A27" s="49" t="s">
        <v>90</v>
      </c>
      <c r="B27" s="1"/>
      <c r="C27" s="1"/>
      <c r="D27" s="12">
        <v>239</v>
      </c>
      <c r="E27" s="50" t="s">
        <v>4</v>
      </c>
      <c r="F27" s="85"/>
    </row>
    <row r="28" spans="1:6" ht="15" customHeight="1">
      <c r="A28" s="49" t="s">
        <v>91</v>
      </c>
      <c r="B28" s="1"/>
      <c r="C28" s="1"/>
      <c r="D28" s="12">
        <f>19522+277</f>
        <v>19799</v>
      </c>
      <c r="E28" s="50" t="s">
        <v>4</v>
      </c>
      <c r="F28" s="85"/>
    </row>
    <row r="29" spans="1:5" s="58" customFormat="1" ht="15" customHeight="1">
      <c r="A29" s="4"/>
      <c r="B29" s="4"/>
      <c r="C29" s="4"/>
      <c r="D29" s="56">
        <f>SUM(D24:D28)</f>
        <v>22537</v>
      </c>
      <c r="E29" s="57" t="s">
        <v>4</v>
      </c>
    </row>
    <row r="30" spans="1:5" ht="11.25">
      <c r="A30" s="4" t="s">
        <v>31</v>
      </c>
      <c r="B30" s="4"/>
      <c r="C30" s="4"/>
      <c r="D30" s="12"/>
      <c r="E30" s="50"/>
    </row>
    <row r="31" spans="1:5" ht="15" customHeight="1">
      <c r="A31" s="49" t="s">
        <v>92</v>
      </c>
      <c r="B31" s="1"/>
      <c r="C31" s="1"/>
      <c r="D31" s="12">
        <f>640-D27</f>
        <v>401</v>
      </c>
      <c r="E31" s="50" t="s">
        <v>4</v>
      </c>
    </row>
    <row r="32" spans="1:5" ht="15" customHeight="1">
      <c r="A32" s="49" t="s">
        <v>91</v>
      </c>
      <c r="B32" s="1"/>
      <c r="C32" s="1"/>
      <c r="D32" s="12">
        <f>19522+3523-D28</f>
        <v>3246</v>
      </c>
      <c r="E32" s="50" t="s">
        <v>4</v>
      </c>
    </row>
    <row r="33" spans="1:5" ht="15" customHeight="1">
      <c r="A33" s="1" t="s">
        <v>32</v>
      </c>
      <c r="B33" s="1"/>
      <c r="C33" s="1"/>
      <c r="D33" s="12">
        <v>91</v>
      </c>
      <c r="E33" s="50"/>
    </row>
    <row r="34" spans="1:5" s="58" customFormat="1" ht="15" customHeight="1">
      <c r="A34" s="4"/>
      <c r="B34" s="4"/>
      <c r="C34" s="4"/>
      <c r="D34" s="56">
        <f>SUM(D31:D33)</f>
        <v>3738</v>
      </c>
      <c r="E34" s="57" t="s">
        <v>4</v>
      </c>
    </row>
    <row r="35" spans="1:5" ht="11.25">
      <c r="A35" s="1"/>
      <c r="B35" s="1"/>
      <c r="C35" s="1"/>
      <c r="D35" s="12"/>
      <c r="E35" s="50"/>
    </row>
    <row r="36" spans="1:5" s="58" customFormat="1" ht="15" customHeight="1">
      <c r="A36" s="4" t="s">
        <v>38</v>
      </c>
      <c r="B36" s="4"/>
      <c r="C36" s="4"/>
      <c r="D36" s="20">
        <f>D34+D29</f>
        <v>26275</v>
      </c>
      <c r="E36" s="63" t="s">
        <v>4</v>
      </c>
    </row>
    <row r="37" spans="1:5" ht="11.25">
      <c r="A37" s="1"/>
      <c r="B37" s="1"/>
      <c r="C37" s="1"/>
      <c r="D37" s="12"/>
      <c r="E37" s="50"/>
    </row>
    <row r="38" spans="1:5" ht="11.25">
      <c r="A38" s="4" t="s">
        <v>94</v>
      </c>
      <c r="B38" s="4"/>
      <c r="C38" s="4"/>
      <c r="D38" s="12"/>
      <c r="E38" s="50"/>
    </row>
    <row r="39" spans="1:5" ht="15" customHeight="1">
      <c r="A39" s="49" t="s">
        <v>27</v>
      </c>
      <c r="B39" s="1"/>
      <c r="C39" s="1"/>
      <c r="D39" s="12">
        <v>37500</v>
      </c>
      <c r="E39" s="50" t="s">
        <v>4</v>
      </c>
    </row>
    <row r="40" spans="1:5" ht="15" customHeight="1">
      <c r="A40" s="49" t="s">
        <v>28</v>
      </c>
      <c r="B40" s="1"/>
      <c r="C40" s="1"/>
      <c r="D40" s="12">
        <v>0</v>
      </c>
      <c r="E40" s="50" t="s">
        <v>4</v>
      </c>
    </row>
    <row r="41" spans="1:6" ht="15" customHeight="1">
      <c r="A41" s="49" t="s">
        <v>29</v>
      </c>
      <c r="B41" s="1"/>
      <c r="C41" s="1"/>
      <c r="D41" s="15">
        <f>SCE!F12</f>
        <v>9652</v>
      </c>
      <c r="E41" s="59" t="s">
        <v>4</v>
      </c>
      <c r="F41" s="72">
        <f>D41-SCE!F12</f>
        <v>0</v>
      </c>
    </row>
    <row r="42" spans="1:5" s="58" customFormat="1" ht="15" customHeight="1">
      <c r="A42" s="60"/>
      <c r="B42" s="4"/>
      <c r="C42" s="4"/>
      <c r="D42" s="18">
        <f>SUM(D39:D41)</f>
        <v>47152</v>
      </c>
      <c r="E42" s="65" t="s">
        <v>4</v>
      </c>
    </row>
    <row r="43" spans="1:5" ht="15" customHeight="1">
      <c r="A43" s="49" t="s">
        <v>75</v>
      </c>
      <c r="B43" s="1"/>
      <c r="C43" s="1"/>
      <c r="D43" s="12">
        <f>SCE!G12</f>
        <v>339</v>
      </c>
      <c r="E43" s="50">
        <v>0</v>
      </c>
    </row>
    <row r="44" spans="1:5" ht="15" customHeight="1">
      <c r="A44" s="4" t="s">
        <v>30</v>
      </c>
      <c r="B44" s="4"/>
      <c r="C44" s="4"/>
      <c r="D44" s="56">
        <f>SUM(D42:D43)</f>
        <v>47491</v>
      </c>
      <c r="E44" s="57" t="s">
        <v>4</v>
      </c>
    </row>
    <row r="45" spans="1:5" ht="11.25">
      <c r="A45" s="1"/>
      <c r="B45" s="1"/>
      <c r="C45" s="1"/>
      <c r="D45" s="12"/>
      <c r="E45" s="50"/>
    </row>
    <row r="46" spans="1:7" s="58" customFormat="1" ht="15" customHeight="1" thickBot="1">
      <c r="A46" s="4" t="s">
        <v>39</v>
      </c>
      <c r="B46" s="4"/>
      <c r="C46" s="4"/>
      <c r="D46" s="61">
        <f>D44+D36</f>
        <v>73766</v>
      </c>
      <c r="E46" s="62" t="s">
        <v>4</v>
      </c>
      <c r="F46" s="64">
        <f>D46-D20</f>
        <v>0</v>
      </c>
      <c r="G46" s="64"/>
    </row>
    <row r="47" spans="1:5" ht="12" thickTop="1">
      <c r="A47" s="1"/>
      <c r="B47" s="1"/>
      <c r="C47" s="12"/>
      <c r="D47" s="12"/>
      <c r="E47" s="53"/>
    </row>
    <row r="48" spans="1:5" ht="11.25">
      <c r="A48" s="4" t="s">
        <v>96</v>
      </c>
      <c r="B48" s="1"/>
      <c r="C48" s="1"/>
      <c r="D48" s="33"/>
      <c r="E48" s="54"/>
    </row>
    <row r="49" spans="1:5" ht="11.25">
      <c r="A49" s="4" t="s">
        <v>136</v>
      </c>
      <c r="B49" s="1"/>
      <c r="C49" s="1"/>
      <c r="D49" s="33">
        <f>D42/SCI!D31</f>
        <v>0.6286933333333333</v>
      </c>
      <c r="E49" s="54" t="s">
        <v>4</v>
      </c>
    </row>
    <row r="50" spans="1:5" ht="15" customHeight="1">
      <c r="A50" s="1"/>
      <c r="B50" s="1"/>
      <c r="C50" s="1"/>
      <c r="D50" s="33"/>
      <c r="E50" s="55"/>
    </row>
    <row r="51" spans="1:5" ht="15" customHeight="1">
      <c r="A51" s="67" t="s">
        <v>99</v>
      </c>
      <c r="B51" s="44"/>
      <c r="C51" s="1"/>
      <c r="D51" s="33"/>
      <c r="E51" s="33"/>
    </row>
    <row r="52" spans="1:5" ht="15" customHeight="1">
      <c r="A52" s="43" t="s">
        <v>79</v>
      </c>
      <c r="B52" s="44"/>
      <c r="C52" s="33"/>
      <c r="D52" s="33"/>
      <c r="E52" s="1"/>
    </row>
    <row r="53" spans="1:5" ht="46.5" customHeight="1">
      <c r="A53" s="69" t="s">
        <v>97</v>
      </c>
      <c r="B53" s="91" t="s">
        <v>134</v>
      </c>
      <c r="C53" s="91"/>
      <c r="D53" s="91"/>
      <c r="E53" s="91"/>
    </row>
    <row r="54" spans="1:5" ht="15" customHeight="1">
      <c r="A54" s="69" t="s">
        <v>98</v>
      </c>
      <c r="B54" s="91" t="s">
        <v>80</v>
      </c>
      <c r="C54" s="91"/>
      <c r="D54" s="91"/>
      <c r="E54" s="91"/>
    </row>
  </sheetData>
  <sheetProtection password="DCC4" sheet="1" objects="1" scenarios="1"/>
  <mergeCells count="2">
    <mergeCell ref="B53:E53"/>
    <mergeCell ref="B54:E54"/>
  </mergeCells>
  <printOptions/>
  <pageMargins left="0.7" right="0.7" top="0.75" bottom="0.41"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30"/>
  <sheetViews>
    <sheetView zoomScaleSheetLayoutView="100" zoomScalePageLayoutView="0" workbookViewId="0" topLeftCell="A1">
      <selection activeCell="B14" sqref="B14"/>
    </sheetView>
  </sheetViews>
  <sheetFormatPr defaultColWidth="9.33203125" defaultRowHeight="15" customHeight="1"/>
  <cols>
    <col min="1" max="1" width="2.83203125" style="47" customWidth="1"/>
    <col min="2" max="2" width="50.83203125" style="47" customWidth="1"/>
    <col min="3" max="3" width="9.33203125" style="47" customWidth="1"/>
    <col min="4" max="8" width="16.5" style="47" customWidth="1"/>
    <col min="9" max="16384" width="9.33203125" style="47" customWidth="1"/>
  </cols>
  <sheetData>
    <row r="1" spans="1:8" ht="84.75" customHeight="1">
      <c r="A1" s="1"/>
      <c r="B1" s="1"/>
      <c r="C1" s="1"/>
      <c r="D1" s="1"/>
      <c r="E1" s="1"/>
      <c r="F1" s="2"/>
      <c r="G1" s="1"/>
      <c r="H1" s="1"/>
    </row>
    <row r="2" spans="1:8" ht="15" customHeight="1">
      <c r="A2" s="4" t="s">
        <v>109</v>
      </c>
      <c r="B2" s="4"/>
      <c r="C2" s="4"/>
      <c r="D2" s="1"/>
      <c r="E2" s="1"/>
      <c r="F2" s="2"/>
      <c r="G2" s="1"/>
      <c r="H2" s="1"/>
    </row>
    <row r="3" spans="1:8" ht="15" customHeight="1">
      <c r="A3" s="4"/>
      <c r="B3" s="4"/>
      <c r="C3" s="4"/>
      <c r="D3" s="92" t="s">
        <v>105</v>
      </c>
      <c r="E3" s="92"/>
      <c r="F3" s="92"/>
      <c r="G3" s="4"/>
      <c r="H3" s="1"/>
    </row>
    <row r="4" spans="1:8" ht="11.25">
      <c r="A4" s="1"/>
      <c r="B4" s="1"/>
      <c r="C4" s="1"/>
      <c r="D4" s="93" t="s">
        <v>106</v>
      </c>
      <c r="E4" s="94"/>
      <c r="F4" s="71" t="s">
        <v>68</v>
      </c>
      <c r="G4" s="71"/>
      <c r="H4" s="70"/>
    </row>
    <row r="5" spans="1:8" ht="22.5">
      <c r="A5" s="1"/>
      <c r="B5" s="1"/>
      <c r="C5" s="6" t="s">
        <v>0</v>
      </c>
      <c r="D5" s="41" t="s">
        <v>100</v>
      </c>
      <c r="E5" s="41" t="s">
        <v>103</v>
      </c>
      <c r="F5" s="41" t="s">
        <v>102</v>
      </c>
      <c r="G5" s="41" t="s">
        <v>101</v>
      </c>
      <c r="H5" s="71" t="s">
        <v>69</v>
      </c>
    </row>
    <row r="6" spans="1:8" ht="11.25">
      <c r="A6" s="1"/>
      <c r="B6" s="1"/>
      <c r="C6" s="1"/>
      <c r="D6" s="71" t="s">
        <v>2</v>
      </c>
      <c r="E6" s="71" t="s">
        <v>2</v>
      </c>
      <c r="F6" s="71" t="s">
        <v>2</v>
      </c>
      <c r="G6" s="71" t="s">
        <v>2</v>
      </c>
      <c r="H6" s="71" t="s">
        <v>2</v>
      </c>
    </row>
    <row r="7" spans="1:8" ht="15" customHeight="1">
      <c r="A7" s="4" t="s">
        <v>104</v>
      </c>
      <c r="B7" s="1"/>
      <c r="C7" s="1"/>
      <c r="D7" s="50">
        <v>15000</v>
      </c>
      <c r="E7" s="12">
        <v>0</v>
      </c>
      <c r="F7" s="12">
        <v>30733</v>
      </c>
      <c r="G7" s="12">
        <v>438</v>
      </c>
      <c r="H7" s="18">
        <f>SUM(D7:G7)</f>
        <v>46171</v>
      </c>
    </row>
    <row r="8" spans="1:8" ht="15" customHeight="1">
      <c r="A8" s="1" t="s">
        <v>107</v>
      </c>
      <c r="B8" s="1"/>
      <c r="C8" s="1"/>
      <c r="D8" s="50">
        <v>22500</v>
      </c>
      <c r="E8" s="12">
        <v>0</v>
      </c>
      <c r="F8" s="12">
        <v>-22500</v>
      </c>
      <c r="G8" s="12">
        <v>0</v>
      </c>
      <c r="H8" s="18">
        <f>SUM(D8:G8)</f>
        <v>0</v>
      </c>
    </row>
    <row r="9" spans="1:8" ht="15" customHeight="1" hidden="1">
      <c r="A9" s="1" t="s">
        <v>70</v>
      </c>
      <c r="B9" s="1"/>
      <c r="C9" s="1"/>
      <c r="D9" s="12">
        <v>0</v>
      </c>
      <c r="E9" s="12">
        <v>0</v>
      </c>
      <c r="F9" s="12">
        <v>0</v>
      </c>
      <c r="G9" s="12">
        <v>0</v>
      </c>
      <c r="H9" s="18">
        <f>SUM(D9:G9)</f>
        <v>0</v>
      </c>
    </row>
    <row r="10" spans="1:8" ht="15" customHeight="1">
      <c r="A10" s="1" t="s">
        <v>71</v>
      </c>
      <c r="B10" s="1"/>
      <c r="C10" s="1"/>
      <c r="D10" s="12">
        <v>0</v>
      </c>
      <c r="E10" s="12">
        <v>0</v>
      </c>
      <c r="F10" s="12">
        <v>-3000</v>
      </c>
      <c r="G10" s="12">
        <v>0</v>
      </c>
      <c r="H10" s="18">
        <f>SUM(D10:G10)</f>
        <v>-3000</v>
      </c>
    </row>
    <row r="11" spans="1:8" ht="15" customHeight="1">
      <c r="A11" s="1" t="s">
        <v>72</v>
      </c>
      <c r="B11" s="1"/>
      <c r="C11" s="1"/>
      <c r="D11" s="12">
        <v>0</v>
      </c>
      <c r="E11" s="12">
        <v>0</v>
      </c>
      <c r="F11" s="12">
        <f>SCI!G26</f>
        <v>4419</v>
      </c>
      <c r="G11" s="12">
        <f>SCI!G27</f>
        <v>-99</v>
      </c>
      <c r="H11" s="18">
        <f>SUM(D11:G11)</f>
        <v>4320</v>
      </c>
    </row>
    <row r="12" spans="1:9" s="58" customFormat="1" ht="15" customHeight="1" thickBot="1">
      <c r="A12" s="4" t="s">
        <v>108</v>
      </c>
      <c r="B12" s="4"/>
      <c r="C12" s="4"/>
      <c r="D12" s="23">
        <f>SUM(D7:D11)</f>
        <v>37500</v>
      </c>
      <c r="E12" s="23">
        <f>SUM(E7:E11)</f>
        <v>0</v>
      </c>
      <c r="F12" s="23">
        <f>SUM(F7:F11)</f>
        <v>9652</v>
      </c>
      <c r="G12" s="23">
        <f>SUM(G7:G11)</f>
        <v>339</v>
      </c>
      <c r="H12" s="23">
        <f>SUM(H7:H11)</f>
        <v>47491</v>
      </c>
      <c r="I12" s="64">
        <f>H12-SFP!D44</f>
        <v>0</v>
      </c>
    </row>
    <row r="13" spans="1:8" ht="15" customHeight="1" thickTop="1">
      <c r="A13" s="1"/>
      <c r="B13" s="1"/>
      <c r="C13" s="1"/>
      <c r="D13" s="14"/>
      <c r="E13" s="14"/>
      <c r="F13" s="14"/>
      <c r="G13" s="14"/>
      <c r="H13" s="14"/>
    </row>
    <row r="14" spans="1:8" ht="15" customHeight="1">
      <c r="A14" s="73" t="s">
        <v>15</v>
      </c>
      <c r="B14" s="44"/>
      <c r="C14" s="44"/>
      <c r="D14" s="45"/>
      <c r="E14" s="44"/>
      <c r="F14" s="44"/>
      <c r="G14" s="45"/>
      <c r="H14" s="44"/>
    </row>
    <row r="15" spans="1:8" ht="34.5" customHeight="1">
      <c r="A15" s="69" t="s">
        <v>97</v>
      </c>
      <c r="B15" s="91" t="s">
        <v>133</v>
      </c>
      <c r="C15" s="91"/>
      <c r="D15" s="91"/>
      <c r="E15" s="91"/>
      <c r="F15" s="91"/>
      <c r="G15" s="91"/>
      <c r="H15" s="91"/>
    </row>
    <row r="16" spans="1:8" ht="15" customHeight="1">
      <c r="A16" s="69" t="s">
        <v>98</v>
      </c>
      <c r="B16" s="76" t="s">
        <v>80</v>
      </c>
      <c r="C16" s="74"/>
      <c r="D16" s="45"/>
      <c r="E16" s="44"/>
      <c r="F16" s="44"/>
      <c r="G16" s="44"/>
      <c r="H16" s="44"/>
    </row>
    <row r="17" ht="15" customHeight="1">
      <c r="A17" s="75"/>
    </row>
    <row r="18" ht="15" customHeight="1">
      <c r="A18" s="75"/>
    </row>
    <row r="19" ht="15" customHeight="1">
      <c r="A19" s="75"/>
    </row>
    <row r="20" ht="15" customHeight="1">
      <c r="A20" s="75"/>
    </row>
    <row r="21" ht="15" customHeight="1">
      <c r="A21" s="75"/>
    </row>
    <row r="22" ht="15" customHeight="1">
      <c r="A22" s="75"/>
    </row>
    <row r="23" ht="15" customHeight="1">
      <c r="A23" s="75"/>
    </row>
    <row r="24" ht="15" customHeight="1">
      <c r="A24" s="75"/>
    </row>
    <row r="25" ht="15" customHeight="1">
      <c r="A25" s="75"/>
    </row>
    <row r="26" ht="15" customHeight="1">
      <c r="A26" s="75"/>
    </row>
    <row r="27" ht="15" customHeight="1">
      <c r="A27" s="75"/>
    </row>
    <row r="28" ht="15" customHeight="1">
      <c r="A28" s="75"/>
    </row>
    <row r="29" ht="15" customHeight="1">
      <c r="A29" s="75"/>
    </row>
    <row r="30" ht="15" customHeight="1">
      <c r="A30" s="75"/>
    </row>
  </sheetData>
  <sheetProtection password="DCC4" sheet="1" objects="1" scenarios="1"/>
  <mergeCells count="3">
    <mergeCell ref="B15:H15"/>
    <mergeCell ref="D3:F3"/>
    <mergeCell ref="D4:E4"/>
  </mergeCells>
  <printOptions/>
  <pageMargins left="0.7" right="0.2"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E74"/>
  <sheetViews>
    <sheetView zoomScalePageLayoutView="0" workbookViewId="0" topLeftCell="A1">
      <selection activeCell="A56" sqref="A56"/>
    </sheetView>
  </sheetViews>
  <sheetFormatPr defaultColWidth="9.33203125" defaultRowHeight="15" customHeight="1"/>
  <cols>
    <col min="1" max="1" width="2.83203125" style="47" customWidth="1"/>
    <col min="2" max="2" width="64" style="47" customWidth="1"/>
    <col min="3" max="3" width="9.33203125" style="47" customWidth="1"/>
    <col min="4" max="5" width="17" style="47" customWidth="1"/>
    <col min="6" max="16384" width="9.33203125" style="47" customWidth="1"/>
  </cols>
  <sheetData>
    <row r="1" spans="1:5" ht="84.75" customHeight="1">
      <c r="A1" s="1"/>
      <c r="B1" s="1"/>
      <c r="C1" s="1"/>
      <c r="D1" s="1"/>
      <c r="E1" s="1"/>
    </row>
    <row r="2" spans="1:5" ht="15" customHeight="1">
      <c r="A2" s="4" t="s">
        <v>110</v>
      </c>
      <c r="B2" s="60"/>
      <c r="C2" s="60"/>
      <c r="D2" s="60"/>
      <c r="E2" s="60"/>
    </row>
    <row r="3" spans="1:5" ht="15" customHeight="1">
      <c r="A3" s="1"/>
      <c r="B3" s="1"/>
      <c r="C3" s="1"/>
      <c r="D3" s="93" t="s">
        <v>111</v>
      </c>
      <c r="E3" s="93"/>
    </row>
    <row r="4" spans="1:5" ht="15" customHeight="1">
      <c r="A4" s="1"/>
      <c r="B4" s="1"/>
      <c r="C4" s="1"/>
      <c r="D4" s="36">
        <f>SCI!D5</f>
        <v>40451</v>
      </c>
      <c r="E4" s="36">
        <f>DATE(YEAR(D4)-1,MONTH(D4),30)</f>
        <v>40086</v>
      </c>
    </row>
    <row r="5" spans="1:5" ht="15" customHeight="1">
      <c r="A5" s="1"/>
      <c r="B5" s="1"/>
      <c r="C5" s="1"/>
      <c r="D5" s="37" t="s">
        <v>2</v>
      </c>
      <c r="E5" s="37" t="s">
        <v>2</v>
      </c>
    </row>
    <row r="6" spans="1:5" ht="15" customHeight="1" hidden="1">
      <c r="A6" s="4" t="s">
        <v>40</v>
      </c>
      <c r="B6" s="1"/>
      <c r="C6" s="1"/>
      <c r="D6" s="37"/>
      <c r="E6" s="37"/>
    </row>
    <row r="7" spans="1:5" ht="15" customHeight="1" hidden="1">
      <c r="A7" s="49" t="s">
        <v>112</v>
      </c>
      <c r="B7" s="1"/>
      <c r="C7" s="1"/>
      <c r="D7" s="12">
        <f>SCI!G20</f>
        <v>6048</v>
      </c>
      <c r="E7" s="50" t="s">
        <v>4</v>
      </c>
    </row>
    <row r="8" spans="1:5" ht="15" customHeight="1" hidden="1">
      <c r="A8" s="60" t="s">
        <v>41</v>
      </c>
      <c r="B8" s="1"/>
      <c r="C8" s="1"/>
      <c r="D8" s="12"/>
      <c r="E8" s="50"/>
    </row>
    <row r="9" spans="1:5" ht="15" customHeight="1" hidden="1">
      <c r="A9" s="79" t="s">
        <v>42</v>
      </c>
      <c r="B9" s="1"/>
      <c r="C9" s="1"/>
      <c r="D9" s="12">
        <v>914</v>
      </c>
      <c r="E9" s="50" t="s">
        <v>4</v>
      </c>
    </row>
    <row r="10" spans="1:5" ht="15" customHeight="1" hidden="1">
      <c r="A10" s="79" t="s">
        <v>113</v>
      </c>
      <c r="B10" s="1"/>
      <c r="C10" s="1"/>
      <c r="D10" s="12">
        <v>-25</v>
      </c>
      <c r="E10" s="50" t="s">
        <v>4</v>
      </c>
    </row>
    <row r="11" spans="1:5" ht="15" customHeight="1" hidden="1">
      <c r="A11" s="79" t="s">
        <v>114</v>
      </c>
      <c r="B11" s="1"/>
      <c r="C11" s="1"/>
      <c r="D11" s="12">
        <v>0</v>
      </c>
      <c r="E11" s="50" t="s">
        <v>4</v>
      </c>
    </row>
    <row r="12" spans="1:5" ht="15" customHeight="1" hidden="1">
      <c r="A12" s="79" t="s">
        <v>47</v>
      </c>
      <c r="B12" s="1"/>
      <c r="C12" s="1"/>
      <c r="D12" s="12">
        <v>-14</v>
      </c>
      <c r="E12" s="50" t="s">
        <v>4</v>
      </c>
    </row>
    <row r="13" spans="1:5" ht="15" customHeight="1" hidden="1">
      <c r="A13" s="79" t="s">
        <v>43</v>
      </c>
      <c r="B13" s="1"/>
      <c r="C13" s="1"/>
      <c r="D13" s="12">
        <f>906</f>
        <v>906</v>
      </c>
      <c r="E13" s="50" t="s">
        <v>4</v>
      </c>
    </row>
    <row r="14" spans="1:5" ht="15" customHeight="1" hidden="1">
      <c r="A14" s="79" t="s">
        <v>44</v>
      </c>
      <c r="B14" s="1"/>
      <c r="C14" s="1"/>
      <c r="D14" s="12">
        <v>0</v>
      </c>
      <c r="E14" s="50" t="s">
        <v>4</v>
      </c>
    </row>
    <row r="15" spans="1:5" ht="15" customHeight="1" hidden="1">
      <c r="A15" s="80" t="s">
        <v>45</v>
      </c>
      <c r="B15" s="1"/>
      <c r="C15" s="1"/>
      <c r="D15" s="12">
        <v>0</v>
      </c>
      <c r="E15" s="50" t="s">
        <v>4</v>
      </c>
    </row>
    <row r="16" spans="1:5" ht="15" customHeight="1" hidden="1">
      <c r="A16" s="79" t="s">
        <v>46</v>
      </c>
      <c r="B16" s="1"/>
      <c r="C16" s="1"/>
      <c r="D16" s="12">
        <v>0</v>
      </c>
      <c r="E16" s="50" t="s">
        <v>4</v>
      </c>
    </row>
    <row r="17" spans="1:5" ht="15" customHeight="1" hidden="1">
      <c r="A17" s="79" t="s">
        <v>48</v>
      </c>
      <c r="B17" s="1"/>
      <c r="C17" s="1"/>
      <c r="D17" s="12">
        <v>0</v>
      </c>
      <c r="E17" s="50" t="s">
        <v>4</v>
      </c>
    </row>
    <row r="18" spans="1:5" ht="15" customHeight="1" hidden="1">
      <c r="A18" s="79" t="s">
        <v>49</v>
      </c>
      <c r="B18" s="1"/>
      <c r="C18" s="1"/>
      <c r="D18" s="12">
        <v>0</v>
      </c>
      <c r="E18" s="50" t="s">
        <v>4</v>
      </c>
    </row>
    <row r="19" spans="1:5" ht="15" customHeight="1" hidden="1">
      <c r="A19" s="79" t="s">
        <v>115</v>
      </c>
      <c r="B19" s="1"/>
      <c r="C19" s="1"/>
      <c r="D19" s="14">
        <v>-273</v>
      </c>
      <c r="E19" s="77" t="s">
        <v>4</v>
      </c>
    </row>
    <row r="20" spans="1:5" ht="15" customHeight="1" hidden="1">
      <c r="A20" s="79" t="s">
        <v>50</v>
      </c>
      <c r="B20" s="1"/>
      <c r="C20" s="1"/>
      <c r="D20" s="15">
        <v>0</v>
      </c>
      <c r="E20" s="59" t="s">
        <v>4</v>
      </c>
    </row>
    <row r="21" spans="1:5" s="58" customFormat="1" ht="15" customHeight="1" hidden="1">
      <c r="A21" s="60" t="s">
        <v>51</v>
      </c>
      <c r="B21" s="4"/>
      <c r="C21" s="4"/>
      <c r="D21" s="56">
        <f>SUM(D7:D20)</f>
        <v>7556</v>
      </c>
      <c r="E21" s="57" t="s">
        <v>4</v>
      </c>
    </row>
    <row r="22" spans="1:5" s="58" customFormat="1" ht="11.25" hidden="1">
      <c r="A22" s="60"/>
      <c r="B22" s="4"/>
      <c r="C22" s="4"/>
      <c r="D22" s="20"/>
      <c r="E22" s="63"/>
    </row>
    <row r="23" spans="1:5" s="58" customFormat="1" ht="11.25" hidden="1">
      <c r="A23" s="81" t="s">
        <v>120</v>
      </c>
      <c r="B23" s="4"/>
      <c r="C23" s="4"/>
      <c r="D23" s="18"/>
      <c r="E23" s="78"/>
    </row>
    <row r="24" spans="1:5" ht="15" customHeight="1" hidden="1">
      <c r="A24" s="79" t="s">
        <v>116</v>
      </c>
      <c r="B24" s="1"/>
      <c r="C24" s="1"/>
      <c r="D24" s="12">
        <v>-3480</v>
      </c>
      <c r="E24" s="50" t="s">
        <v>4</v>
      </c>
    </row>
    <row r="25" spans="1:5" ht="15" customHeight="1" hidden="1">
      <c r="A25" s="79" t="s">
        <v>117</v>
      </c>
      <c r="B25" s="1"/>
      <c r="C25" s="1"/>
      <c r="D25" s="12">
        <v>-1209</v>
      </c>
      <c r="E25" s="50" t="s">
        <v>4</v>
      </c>
    </row>
    <row r="26" spans="1:5" ht="15" customHeight="1" hidden="1">
      <c r="A26" s="79" t="s">
        <v>119</v>
      </c>
      <c r="B26" s="1"/>
      <c r="C26" s="1"/>
      <c r="D26" s="12">
        <f>-994+47</f>
        <v>-947</v>
      </c>
      <c r="E26" s="50" t="s">
        <v>4</v>
      </c>
    </row>
    <row r="27" spans="1:5" ht="15" customHeight="1" hidden="1">
      <c r="A27" s="79" t="s">
        <v>118</v>
      </c>
      <c r="B27" s="1"/>
      <c r="C27" s="1"/>
      <c r="D27" s="15">
        <v>-1015</v>
      </c>
      <c r="E27" s="59" t="s">
        <v>4</v>
      </c>
    </row>
    <row r="28" spans="1:5" ht="15" customHeight="1" hidden="1">
      <c r="A28" s="49"/>
      <c r="B28" s="1"/>
      <c r="C28" s="1"/>
      <c r="D28" s="56">
        <f>SUM(D24:D27)</f>
        <v>-6651</v>
      </c>
      <c r="E28" s="57" t="s">
        <v>4</v>
      </c>
    </row>
    <row r="29" spans="1:5" ht="11.25" hidden="1">
      <c r="A29" s="49"/>
      <c r="B29" s="1"/>
      <c r="C29" s="1"/>
      <c r="D29" s="20"/>
      <c r="E29" s="63"/>
    </row>
    <row r="30" spans="1:5" s="58" customFormat="1" ht="15" customHeight="1" hidden="1">
      <c r="A30" s="60" t="s">
        <v>124</v>
      </c>
      <c r="B30" s="4"/>
      <c r="C30" s="4"/>
      <c r="D30" s="20">
        <f>D21+D28</f>
        <v>905</v>
      </c>
      <c r="E30" s="63" t="s">
        <v>4</v>
      </c>
    </row>
    <row r="31" spans="1:5" s="58" customFormat="1" ht="11.25" hidden="1">
      <c r="A31" s="60"/>
      <c r="B31" s="4"/>
      <c r="C31" s="4"/>
      <c r="D31" s="20"/>
      <c r="E31" s="63"/>
    </row>
    <row r="32" spans="1:5" ht="15" customHeight="1" hidden="1">
      <c r="A32" s="79" t="s">
        <v>52</v>
      </c>
      <c r="B32" s="1"/>
      <c r="C32" s="1"/>
      <c r="D32" s="12">
        <f>-D13</f>
        <v>-906</v>
      </c>
      <c r="E32" s="50" t="s">
        <v>4</v>
      </c>
    </row>
    <row r="33" spans="1:5" ht="15" customHeight="1" hidden="1">
      <c r="A33" s="79" t="s">
        <v>53</v>
      </c>
      <c r="B33" s="1"/>
      <c r="C33" s="1"/>
      <c r="D33" s="12">
        <v>-1954</v>
      </c>
      <c r="E33" s="50" t="s">
        <v>4</v>
      </c>
    </row>
    <row r="34" spans="1:5" ht="15" customHeight="1" hidden="1">
      <c r="A34" s="49"/>
      <c r="B34" s="1"/>
      <c r="C34" s="1"/>
      <c r="D34" s="56">
        <f>SUM(D32:D33)</f>
        <v>-2860</v>
      </c>
      <c r="E34" s="57" t="s">
        <v>4</v>
      </c>
    </row>
    <row r="35" spans="1:5" ht="11.25" hidden="1">
      <c r="A35" s="49"/>
      <c r="B35" s="1"/>
      <c r="C35" s="1"/>
      <c r="D35" s="82"/>
      <c r="E35" s="65"/>
    </row>
    <row r="36" spans="1:5" s="58" customFormat="1" ht="15" customHeight="1">
      <c r="A36" s="4" t="s">
        <v>137</v>
      </c>
      <c r="B36" s="4"/>
      <c r="C36" s="4"/>
      <c r="D36" s="86">
        <f>SUM(D30:D33)</f>
        <v>-1955</v>
      </c>
      <c r="E36" s="87" t="s">
        <v>4</v>
      </c>
    </row>
    <row r="37" spans="1:5" ht="11.25">
      <c r="A37" s="1"/>
      <c r="B37" s="1"/>
      <c r="C37" s="1"/>
      <c r="D37" s="12"/>
      <c r="E37" s="50"/>
    </row>
    <row r="38" spans="1:5" ht="15" customHeight="1" hidden="1">
      <c r="A38" s="4" t="s">
        <v>54</v>
      </c>
      <c r="B38" s="1"/>
      <c r="C38" s="1"/>
      <c r="D38" s="12"/>
      <c r="E38" s="50"/>
    </row>
    <row r="39" spans="1:5" ht="15" customHeight="1" hidden="1">
      <c r="A39" s="79" t="s">
        <v>60</v>
      </c>
      <c r="B39" s="1"/>
      <c r="C39" s="1"/>
      <c r="D39" s="12">
        <v>25</v>
      </c>
      <c r="E39" s="50" t="s">
        <v>4</v>
      </c>
    </row>
    <row r="40" spans="1:5" ht="15" customHeight="1" hidden="1">
      <c r="A40" s="79" t="s">
        <v>61</v>
      </c>
      <c r="B40" s="1"/>
      <c r="C40" s="1"/>
      <c r="D40" s="14">
        <v>-808</v>
      </c>
      <c r="E40" s="77" t="s">
        <v>4</v>
      </c>
    </row>
    <row r="41" spans="1:5" ht="15" customHeight="1" hidden="1">
      <c r="A41" s="79" t="s">
        <v>55</v>
      </c>
      <c r="B41" s="1"/>
      <c r="C41" s="1"/>
      <c r="D41" s="12">
        <v>0</v>
      </c>
      <c r="E41" s="50" t="s">
        <v>4</v>
      </c>
    </row>
    <row r="42" spans="1:5" ht="15" customHeight="1" hidden="1">
      <c r="A42" s="79" t="s">
        <v>56</v>
      </c>
      <c r="B42" s="1"/>
      <c r="C42" s="1"/>
      <c r="D42" s="12">
        <v>0</v>
      </c>
      <c r="E42" s="50" t="s">
        <v>4</v>
      </c>
    </row>
    <row r="43" spans="1:5" ht="15" customHeight="1" hidden="1">
      <c r="A43" s="79" t="s">
        <v>57</v>
      </c>
      <c r="B43" s="1"/>
      <c r="C43" s="1"/>
      <c r="D43" s="12">
        <v>0</v>
      </c>
      <c r="E43" s="50" t="s">
        <v>4</v>
      </c>
    </row>
    <row r="44" spans="1:5" ht="15" customHeight="1" hidden="1">
      <c r="A44" s="79" t="s">
        <v>58</v>
      </c>
      <c r="B44" s="1"/>
      <c r="C44" s="1"/>
      <c r="D44" s="12">
        <v>0</v>
      </c>
      <c r="E44" s="50" t="s">
        <v>4</v>
      </c>
    </row>
    <row r="45" spans="1:5" ht="15" customHeight="1" hidden="1">
      <c r="A45" s="79" t="s">
        <v>59</v>
      </c>
      <c r="B45" s="1"/>
      <c r="C45" s="1"/>
      <c r="D45" s="12">
        <v>0</v>
      </c>
      <c r="E45" s="50" t="s">
        <v>4</v>
      </c>
    </row>
    <row r="46" spans="1:5" ht="15" customHeight="1" hidden="1">
      <c r="A46" s="79" t="s">
        <v>122</v>
      </c>
      <c r="B46" s="1"/>
      <c r="C46" s="1"/>
      <c r="D46" s="12">
        <v>0</v>
      </c>
      <c r="E46" s="50" t="s">
        <v>4</v>
      </c>
    </row>
    <row r="47" spans="1:5" ht="15" customHeight="1" hidden="1">
      <c r="A47" s="79" t="s">
        <v>121</v>
      </c>
      <c r="B47" s="1"/>
      <c r="C47" s="1"/>
      <c r="D47" s="15">
        <v>-630</v>
      </c>
      <c r="E47" s="59" t="s">
        <v>4</v>
      </c>
    </row>
    <row r="48" spans="1:5" ht="15" customHeight="1">
      <c r="A48" s="4" t="s">
        <v>125</v>
      </c>
      <c r="B48" s="1"/>
      <c r="C48" s="1"/>
      <c r="D48" s="20">
        <f>SUM(D39:D47)</f>
        <v>-1413</v>
      </c>
      <c r="E48" s="63" t="s">
        <v>4</v>
      </c>
    </row>
    <row r="49" spans="1:5" ht="11.25">
      <c r="A49" s="4"/>
      <c r="B49" s="1"/>
      <c r="C49" s="1"/>
      <c r="D49" s="88"/>
      <c r="E49" s="89"/>
    </row>
    <row r="50" spans="1:5" ht="15" customHeight="1" hidden="1">
      <c r="A50" s="4" t="s">
        <v>62</v>
      </c>
      <c r="B50" s="1"/>
      <c r="C50" s="1"/>
      <c r="D50" s="12"/>
      <c r="E50" s="50"/>
    </row>
    <row r="51" spans="1:5" ht="15" customHeight="1" hidden="1">
      <c r="A51" s="79" t="s">
        <v>63</v>
      </c>
      <c r="B51" s="1"/>
      <c r="C51" s="1"/>
      <c r="D51" s="12">
        <v>0</v>
      </c>
      <c r="E51" s="50" t="s">
        <v>4</v>
      </c>
    </row>
    <row r="52" spans="1:5" ht="15" customHeight="1" hidden="1">
      <c r="A52" s="79" t="s">
        <v>64</v>
      </c>
      <c r="B52" s="1"/>
      <c r="C52" s="1"/>
      <c r="D52" s="12">
        <v>-3000</v>
      </c>
      <c r="E52" s="50" t="s">
        <v>4</v>
      </c>
    </row>
    <row r="53" spans="1:5" ht="15" customHeight="1" hidden="1">
      <c r="A53" s="79" t="s">
        <v>123</v>
      </c>
      <c r="B53" s="1"/>
      <c r="C53" s="1"/>
      <c r="D53" s="12">
        <v>-210</v>
      </c>
      <c r="E53" s="77" t="s">
        <v>4</v>
      </c>
    </row>
    <row r="54" spans="1:5" ht="15" customHeight="1" hidden="1">
      <c r="A54" s="79" t="s">
        <v>65</v>
      </c>
      <c r="B54" s="1"/>
      <c r="C54" s="1"/>
      <c r="D54" s="15">
        <v>-394</v>
      </c>
      <c r="E54" s="59" t="s">
        <v>4</v>
      </c>
    </row>
    <row r="55" spans="1:5" ht="15" customHeight="1">
      <c r="A55" s="4" t="s">
        <v>139</v>
      </c>
      <c r="B55" s="1"/>
      <c r="C55" s="1"/>
      <c r="D55" s="20">
        <f>SUM(D51:D54)</f>
        <v>-3604</v>
      </c>
      <c r="E55" s="63" t="s">
        <v>4</v>
      </c>
    </row>
    <row r="56" spans="1:5" ht="11.25">
      <c r="A56" s="1"/>
      <c r="B56" s="1"/>
      <c r="C56" s="1"/>
      <c r="D56" s="88"/>
      <c r="E56" s="89"/>
    </row>
    <row r="57" spans="1:5" ht="15" customHeight="1">
      <c r="A57" s="4" t="s">
        <v>138</v>
      </c>
      <c r="B57" s="1"/>
      <c r="C57" s="1"/>
      <c r="D57" s="20">
        <f>D55+D48+D36</f>
        <v>-6972</v>
      </c>
      <c r="E57" s="63" t="s">
        <v>4</v>
      </c>
    </row>
    <row r="58" spans="1:5" ht="11.25">
      <c r="A58" s="4"/>
      <c r="B58" s="1"/>
      <c r="C58" s="1"/>
      <c r="D58" s="88"/>
      <c r="E58" s="89"/>
    </row>
    <row r="59" spans="1:5" ht="15" customHeight="1" hidden="1">
      <c r="A59" s="70" t="s">
        <v>66</v>
      </c>
      <c r="B59" s="1"/>
      <c r="C59" s="1"/>
      <c r="D59" s="12">
        <v>0</v>
      </c>
      <c r="E59" s="50" t="s">
        <v>4</v>
      </c>
    </row>
    <row r="60" spans="1:5" ht="15" customHeight="1">
      <c r="A60" s="4" t="s">
        <v>127</v>
      </c>
      <c r="B60" s="1"/>
      <c r="C60" s="1"/>
      <c r="D60" s="12"/>
      <c r="E60" s="50"/>
    </row>
    <row r="61" spans="1:5" ht="15" customHeight="1">
      <c r="A61" s="4" t="s">
        <v>126</v>
      </c>
      <c r="B61" s="1"/>
      <c r="C61" s="1"/>
      <c r="D61" s="18">
        <v>11576</v>
      </c>
      <c r="E61" s="78" t="s">
        <v>4</v>
      </c>
    </row>
    <row r="62" spans="1:5" ht="11.25">
      <c r="A62" s="1"/>
      <c r="B62" s="1"/>
      <c r="C62" s="1"/>
      <c r="D62" s="12"/>
      <c r="E62" s="50"/>
    </row>
    <row r="63" spans="1:5" ht="15" customHeight="1" thickBot="1">
      <c r="A63" s="4" t="s">
        <v>67</v>
      </c>
      <c r="B63" s="1"/>
      <c r="C63" s="1"/>
      <c r="D63" s="23">
        <f>D57+D61+D59</f>
        <v>4604</v>
      </c>
      <c r="E63" s="83" t="s">
        <v>4</v>
      </c>
    </row>
    <row r="64" spans="1:5" ht="12" thickTop="1">
      <c r="A64" s="1"/>
      <c r="B64" s="1"/>
      <c r="C64" s="1"/>
      <c r="D64" s="14"/>
      <c r="E64" s="77"/>
    </row>
    <row r="65" spans="1:5" ht="15" customHeight="1">
      <c r="A65" s="4" t="s">
        <v>135</v>
      </c>
      <c r="B65" s="1"/>
      <c r="C65" s="1"/>
      <c r="D65" s="14"/>
      <c r="E65" s="77"/>
    </row>
    <row r="66" spans="1:5" ht="15" customHeight="1">
      <c r="A66" s="79" t="s">
        <v>24</v>
      </c>
      <c r="B66" s="1"/>
      <c r="C66" s="1"/>
      <c r="D66" s="77">
        <f>D68-D67</f>
        <v>4604</v>
      </c>
      <c r="E66" s="77" t="s">
        <v>4</v>
      </c>
    </row>
    <row r="67" spans="1:5" ht="15" customHeight="1">
      <c r="A67" s="79" t="s">
        <v>37</v>
      </c>
      <c r="B67" s="1"/>
      <c r="C67" s="1"/>
      <c r="D67" s="77">
        <v>0</v>
      </c>
      <c r="E67" s="77" t="s">
        <v>4</v>
      </c>
    </row>
    <row r="68" spans="1:5" s="58" customFormat="1" ht="15" customHeight="1" thickBot="1">
      <c r="A68" s="4"/>
      <c r="B68" s="4"/>
      <c r="C68" s="4"/>
      <c r="D68" s="83">
        <f>D63</f>
        <v>4604</v>
      </c>
      <c r="E68" s="83" t="s">
        <v>4</v>
      </c>
    </row>
    <row r="69" spans="1:5" ht="15" customHeight="1" thickTop="1">
      <c r="A69" s="1"/>
      <c r="B69" s="1"/>
      <c r="C69" s="1"/>
      <c r="D69" s="14"/>
      <c r="E69" s="14"/>
    </row>
    <row r="70" spans="1:5" ht="15" customHeight="1">
      <c r="A70" s="73" t="s">
        <v>15</v>
      </c>
      <c r="B70" s="44"/>
      <c r="C70" s="44"/>
      <c r="D70" s="45"/>
      <c r="E70" s="45"/>
    </row>
    <row r="71" spans="1:5" ht="15" customHeight="1">
      <c r="A71" s="84" t="s">
        <v>79</v>
      </c>
      <c r="B71" s="44"/>
      <c r="C71" s="45"/>
      <c r="D71" s="45"/>
      <c r="E71" s="44"/>
    </row>
    <row r="72" spans="1:5" ht="78" customHeight="1">
      <c r="A72" s="69" t="s">
        <v>97</v>
      </c>
      <c r="B72" s="91" t="s">
        <v>132</v>
      </c>
      <c r="C72" s="91"/>
      <c r="D72" s="91"/>
      <c r="E72" s="91"/>
    </row>
    <row r="73" spans="1:5" ht="15" customHeight="1">
      <c r="A73" s="69" t="s">
        <v>98</v>
      </c>
      <c r="B73" s="76" t="s">
        <v>80</v>
      </c>
      <c r="C73" s="74"/>
      <c r="D73" s="74"/>
      <c r="E73" s="68"/>
    </row>
    <row r="74" ht="15" customHeight="1">
      <c r="A74" s="75"/>
    </row>
  </sheetData>
  <sheetProtection password="DCC4" sheet="1" objects="1" scenarios="1"/>
  <mergeCells count="2">
    <mergeCell ref="D3:E3"/>
    <mergeCell ref="B72:E7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 Seng Seng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Tsen Ket Shung</dc:creator>
  <cp:keywords/>
  <dc:description/>
  <cp:lastModifiedBy> </cp:lastModifiedBy>
  <cp:lastPrinted>2011-01-14T05:50:12Z</cp:lastPrinted>
  <dcterms:created xsi:type="dcterms:W3CDTF">2011-01-09T13:35:29Z</dcterms:created>
  <dcterms:modified xsi:type="dcterms:W3CDTF">2011-01-14T06:02:16Z</dcterms:modified>
  <cp:category/>
  <cp:version/>
  <cp:contentType/>
  <cp:contentStatus/>
</cp:coreProperties>
</file>